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 - architektonické a..." sheetId="2" r:id="rId2"/>
    <sheet name="D.1.3.1 - Odstranění stáv..." sheetId="3" r:id="rId3"/>
    <sheet name="D.1.3.2 - Přeložení beton..." sheetId="4" r:id="rId4"/>
    <sheet name="D.1.3.3 - Nová betonová p..." sheetId="5" r:id="rId5"/>
    <sheet name="D.1.3.4 - Nová betonová p..." sheetId="6" r:id="rId6"/>
    <sheet name="D.1.4.1 - zdravotechnické..." sheetId="7" r:id="rId7"/>
    <sheet name="D.1.4.2 - ústřední vytápě..." sheetId="8" r:id="rId8"/>
    <sheet name="D.1.4.3.1 - elektroinstal..." sheetId="9" r:id="rId9"/>
    <sheet name="D.1.4.3.2 - elektronistal..." sheetId="10" r:id="rId10"/>
    <sheet name="D.1.4.3.3 - slaboproudé i..." sheetId="11" r:id="rId11"/>
    <sheet name="D.1.4.3.4 - slaboproudé i..." sheetId="12" r:id="rId12"/>
    <sheet name="IO 01 - STL plynovodní př..." sheetId="13" r:id="rId13"/>
    <sheet name="PS 01 - Informační systém" sheetId="14" r:id="rId14"/>
    <sheet name="PS 02 - Venkovní a vnitřn..." sheetId="15" r:id="rId15"/>
    <sheet name="VON - Vedlejší a ostatní ..." sheetId="16" r:id="rId16"/>
    <sheet name="PS 03 - SSZT kabelizace a..." sheetId="17" r:id="rId17"/>
    <sheet name="PS 04 - Telematika" sheetId="18" r:id="rId18"/>
    <sheet name="PS 05 - Kabelizace SEE" sheetId="19" r:id="rId19"/>
  </sheets>
  <definedNames>
    <definedName name="_xlnm.Print_Area" localSheetId="0">'Rekapitulace stavby'!$D$4:$AO$76,'Rekapitulace stavby'!$C$82:$AQ$114</definedName>
    <definedName name="_xlnm.Print_Titles" localSheetId="0">'Rekapitulace stavby'!$92:$92</definedName>
    <definedName name="_xlnm._FilterDatabase" localSheetId="1" hidden="1">'D.1.1 - architektonické a...'!$C$144:$K$503</definedName>
    <definedName name="_xlnm.Print_Area" localSheetId="1">'D.1.1 - architektonické a...'!$C$4:$J$76,'D.1.1 - architektonické a...'!$C$82:$J$126,'D.1.1 - architektonické a...'!$C$132:$J$503</definedName>
    <definedName name="_xlnm.Print_Titles" localSheetId="1">'D.1.1 - architektonické a...'!$144:$144</definedName>
    <definedName name="_xlnm._FilterDatabase" localSheetId="2" hidden="1">'D.1.3.1 - Odstranění stáv...'!$C$120:$K$145</definedName>
    <definedName name="_xlnm.Print_Area" localSheetId="2">'D.1.3.1 - Odstranění stáv...'!$C$4:$J$76,'D.1.3.1 - Odstranění stáv...'!$C$82:$J$102,'D.1.3.1 - Odstranění stáv...'!$C$108:$J$145</definedName>
    <definedName name="_xlnm.Print_Titles" localSheetId="2">'D.1.3.1 - Odstranění stáv...'!$120:$120</definedName>
    <definedName name="_xlnm._FilterDatabase" localSheetId="3" hidden="1">'D.1.3.2 - Přeložení beton...'!$C$121:$K$141</definedName>
    <definedName name="_xlnm.Print_Area" localSheetId="3">'D.1.3.2 - Přeložení beton...'!$C$4:$J$76,'D.1.3.2 - Přeložení beton...'!$C$82:$J$103,'D.1.3.2 - Přeložení beton...'!$C$109:$J$141</definedName>
    <definedName name="_xlnm.Print_Titles" localSheetId="3">'D.1.3.2 - Přeložení beton...'!$121:$121</definedName>
    <definedName name="_xlnm._FilterDatabase" localSheetId="4" hidden="1">'D.1.3.3 - Nová betonová p...'!$C$120:$K$141</definedName>
    <definedName name="_xlnm.Print_Area" localSheetId="4">'D.1.3.3 - Nová betonová p...'!$C$4:$J$76,'D.1.3.3 - Nová betonová p...'!$C$82:$J$102,'D.1.3.3 - Nová betonová p...'!$C$108:$J$141</definedName>
    <definedName name="_xlnm.Print_Titles" localSheetId="4">'D.1.3.3 - Nová betonová p...'!$120:$120</definedName>
    <definedName name="_xlnm._FilterDatabase" localSheetId="5" hidden="1">'D.1.3.4 - Nová betonová p...'!$C$120:$K$138</definedName>
    <definedName name="_xlnm.Print_Area" localSheetId="5">'D.1.3.4 - Nová betonová p...'!$C$4:$J$76,'D.1.3.4 - Nová betonová p...'!$C$82:$J$102,'D.1.3.4 - Nová betonová p...'!$C$108:$J$138</definedName>
    <definedName name="_xlnm.Print_Titles" localSheetId="5">'D.1.3.4 - Nová betonová p...'!$120:$120</definedName>
    <definedName name="_xlnm._FilterDatabase" localSheetId="6" hidden="1">'D.1.4.1 - zdravotechnické...'!$C$119:$K$207</definedName>
    <definedName name="_xlnm.Print_Area" localSheetId="6">'D.1.4.1 - zdravotechnické...'!$C$4:$J$76,'D.1.4.1 - zdravotechnické...'!$C$82:$J$101,'D.1.4.1 - zdravotechnické...'!$C$107:$J$207</definedName>
    <definedName name="_xlnm.Print_Titles" localSheetId="6">'D.1.4.1 - zdravotechnické...'!$119:$119</definedName>
    <definedName name="_xlnm._FilterDatabase" localSheetId="7" hidden="1">'D.1.4.2 - ústřední vytápě...'!$C$119:$K$180</definedName>
    <definedName name="_xlnm.Print_Area" localSheetId="7">'D.1.4.2 - ústřední vytápě...'!$C$4:$J$76,'D.1.4.2 - ústřední vytápě...'!$C$82:$J$101,'D.1.4.2 - ústřední vytápě...'!$C$107:$J$180</definedName>
    <definedName name="_xlnm.Print_Titles" localSheetId="7">'D.1.4.2 - ústřední vytápě...'!$119:$119</definedName>
    <definedName name="_xlnm._FilterDatabase" localSheetId="8" hidden="1">'D.1.4.3.1 - elektroinstal...'!$C$123:$K$206</definedName>
    <definedName name="_xlnm.Print_Area" localSheetId="8">'D.1.4.3.1 - elektroinstal...'!$C$4:$J$76,'D.1.4.3.1 - elektroinstal...'!$C$82:$J$105,'D.1.4.3.1 - elektroinstal...'!$C$111:$J$206</definedName>
    <definedName name="_xlnm.Print_Titles" localSheetId="8">'D.1.4.3.1 - elektroinstal...'!$123:$123</definedName>
    <definedName name="_xlnm._FilterDatabase" localSheetId="9" hidden="1">'D.1.4.3.2 - elektronistal...'!$C$123:$K$263</definedName>
    <definedName name="_xlnm.Print_Area" localSheetId="9">'D.1.4.3.2 - elektronistal...'!$C$4:$J$76,'D.1.4.3.2 - elektronistal...'!$C$82:$J$105,'D.1.4.3.2 - elektronistal...'!$C$111:$J$263</definedName>
    <definedName name="_xlnm.Print_Titles" localSheetId="9">'D.1.4.3.2 - elektronistal...'!$123:$123</definedName>
    <definedName name="_xlnm._FilterDatabase" localSheetId="10" hidden="1">'D.1.4.3.3 - slaboproudé i...'!$C$120:$K$168</definedName>
    <definedName name="_xlnm.Print_Area" localSheetId="10">'D.1.4.3.3 - slaboproudé i...'!$C$4:$J$76,'D.1.4.3.3 - slaboproudé i...'!$C$82:$J$102,'D.1.4.3.3 - slaboproudé i...'!$C$108:$J$168</definedName>
    <definedName name="_xlnm.Print_Titles" localSheetId="10">'D.1.4.3.3 - slaboproudé i...'!$120:$120</definedName>
    <definedName name="_xlnm._FilterDatabase" localSheetId="11" hidden="1">'D.1.4.3.4 - slaboproudé i...'!$C$120:$K$155</definedName>
    <definedName name="_xlnm.Print_Area" localSheetId="11">'D.1.4.3.4 - slaboproudé i...'!$C$4:$J$76,'D.1.4.3.4 - slaboproudé i...'!$C$82:$J$102,'D.1.4.3.4 - slaboproudé i...'!$C$108:$J$155</definedName>
    <definedName name="_xlnm.Print_Titles" localSheetId="11">'D.1.4.3.4 - slaboproudé i...'!$120:$120</definedName>
    <definedName name="_xlnm._FilterDatabase" localSheetId="12" hidden="1">'IO 01 - STL plynovodní př...'!$C$123:$K$167</definedName>
    <definedName name="_xlnm.Print_Area" localSheetId="12">'IO 01 - STL plynovodní př...'!$C$4:$J$76,'IO 01 - STL plynovodní př...'!$C$82:$J$105,'IO 01 - STL plynovodní př...'!$C$111:$J$167</definedName>
    <definedName name="_xlnm.Print_Titles" localSheetId="12">'IO 01 - STL plynovodní př...'!$123:$123</definedName>
    <definedName name="_xlnm._FilterDatabase" localSheetId="13" hidden="1">'PS 01 - Informační systém'!$C$116:$K$119</definedName>
    <definedName name="_xlnm.Print_Area" localSheetId="13">'PS 01 - Informační systém'!$C$4:$J$76,'PS 01 - Informační systém'!$C$82:$J$98,'PS 01 - Informační systém'!$C$104:$J$119</definedName>
    <definedName name="_xlnm.Print_Titles" localSheetId="13">'PS 01 - Informační systém'!$116:$116</definedName>
    <definedName name="_xlnm._FilterDatabase" localSheetId="14" hidden="1">'PS 02 - Venkovní a vnitřn...'!$C$116:$K$120</definedName>
    <definedName name="_xlnm.Print_Area" localSheetId="14">'PS 02 - Venkovní a vnitřn...'!$C$4:$J$76,'PS 02 - Venkovní a vnitřn...'!$C$82:$J$98,'PS 02 - Venkovní a vnitřn...'!$C$104:$J$120</definedName>
    <definedName name="_xlnm.Print_Titles" localSheetId="14">'PS 02 - Venkovní a vnitřn...'!$116:$116</definedName>
    <definedName name="_xlnm._FilterDatabase" localSheetId="15" hidden="1">'VON - Vedlejší a ostatní ...'!$C$119:$K$127</definedName>
    <definedName name="_xlnm.Print_Area" localSheetId="15">'VON - Vedlejší a ostatní ...'!$C$4:$J$76,'VON - Vedlejší a ostatní ...'!$C$82:$J$101,'VON - Vedlejší a ostatní ...'!$C$107:$J$127</definedName>
    <definedName name="_xlnm.Print_Titles" localSheetId="15">'VON - Vedlejší a ostatní ...'!$119:$119</definedName>
    <definedName name="_xlnm._FilterDatabase" localSheetId="16" hidden="1">'PS 03 - SSZT kabelizace a...'!$C$126:$K$159</definedName>
    <definedName name="_xlnm.Print_Area" localSheetId="16">'PS 03 - SSZT kabelizace a...'!$C$4:$J$76,'PS 03 - SSZT kabelizace a...'!$C$82:$J$106,'PS 03 - SSZT kabelizace a...'!$C$112:$J$159</definedName>
    <definedName name="_xlnm.Print_Titles" localSheetId="16">'PS 03 - SSZT kabelizace a...'!$126:$126</definedName>
    <definedName name="_xlnm._FilterDatabase" localSheetId="17" hidden="1">'PS 04 - Telematika'!$C$117:$K$125</definedName>
    <definedName name="_xlnm.Print_Area" localSheetId="17">'PS 04 - Telematika'!$C$4:$J$76,'PS 04 - Telematika'!$C$82:$J$99,'PS 04 - Telematika'!$C$105:$J$125</definedName>
    <definedName name="_xlnm.Print_Titles" localSheetId="17">'PS 04 - Telematika'!$117:$117</definedName>
    <definedName name="_xlnm._FilterDatabase" localSheetId="18" hidden="1">'PS 05 - Kabelizace SEE'!$C$117:$K$130</definedName>
    <definedName name="_xlnm.Print_Area" localSheetId="18">'PS 05 - Kabelizace SEE'!$C$4:$J$76,'PS 05 - Kabelizace SEE'!$C$82:$J$99,'PS 05 - Kabelizace SEE'!$C$105:$J$130</definedName>
    <definedName name="_xlnm.Print_Titles" localSheetId="18">'PS 05 - Kabelizace SEE'!$117:$117</definedName>
  </definedNames>
  <calcPr/>
</workbook>
</file>

<file path=xl/calcChain.xml><?xml version="1.0" encoding="utf-8"?>
<calcChain xmlns="http://schemas.openxmlformats.org/spreadsheetml/2006/main">
  <c i="19" l="1" r="J37"/>
  <c r="J36"/>
  <c i="1" r="AY113"/>
  <c i="19" r="J35"/>
  <c i="1" r="AX113"/>
  <c i="19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89"/>
  <c r="E7"/>
  <c r="E108"/>
  <c i="18" r="J37"/>
  <c r="J36"/>
  <c i="1" r="AY112"/>
  <c i="18" r="J35"/>
  <c i="1" r="AX112"/>
  <c i="18"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T119"/>
  <c r="R120"/>
  <c r="R119"/>
  <c r="P120"/>
  <c r="P119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89"/>
  <c r="E7"/>
  <c r="E85"/>
  <c i="17" r="J139"/>
  <c r="J39"/>
  <c r="J38"/>
  <c i="1" r="AY111"/>
  <c i="17" r="J37"/>
  <c i="1" r="AX111"/>
  <c i="17" r="BI159"/>
  <c r="BH159"/>
  <c r="BG159"/>
  <c r="BF159"/>
  <c r="T159"/>
  <c r="T158"/>
  <c r="T157"/>
  <c r="R159"/>
  <c r="R158"/>
  <c r="R157"/>
  <c r="P159"/>
  <c r="P158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J10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4"/>
  <c r="J123"/>
  <c r="F123"/>
  <c r="F121"/>
  <c r="E119"/>
  <c r="J94"/>
  <c r="J93"/>
  <c r="F93"/>
  <c r="F91"/>
  <c r="E89"/>
  <c r="J20"/>
  <c r="E20"/>
  <c r="F124"/>
  <c r="J19"/>
  <c r="J14"/>
  <c r="J121"/>
  <c r="E7"/>
  <c r="E115"/>
  <c i="16" r="J37"/>
  <c r="J36"/>
  <c i="1" r="AY109"/>
  <c i="16" r="J35"/>
  <c i="1" r="AX109"/>
  <c i="16" r="BI127"/>
  <c r="BH127"/>
  <c r="BG127"/>
  <c r="BF127"/>
  <c r="T127"/>
  <c r="T126"/>
  <c r="R127"/>
  <c r="R126"/>
  <c r="P127"/>
  <c r="P126"/>
  <c r="BI125"/>
  <c r="BH125"/>
  <c r="BG125"/>
  <c r="BF125"/>
  <c r="T125"/>
  <c r="T124"/>
  <c r="R125"/>
  <c r="R124"/>
  <c r="P125"/>
  <c r="P124"/>
  <c r="BI123"/>
  <c r="BH123"/>
  <c r="BG123"/>
  <c r="BF123"/>
  <c r="T123"/>
  <c r="T122"/>
  <c r="T121"/>
  <c r="T120"/>
  <c r="R123"/>
  <c r="R122"/>
  <c r="R121"/>
  <c r="R120"/>
  <c r="P123"/>
  <c r="P122"/>
  <c r="P121"/>
  <c r="P120"/>
  <c i="1" r="AU109"/>
  <c i="16" r="F114"/>
  <c r="E112"/>
  <c r="F89"/>
  <c r="E87"/>
  <c r="J24"/>
  <c r="E24"/>
  <c r="J117"/>
  <c r="J23"/>
  <c r="J21"/>
  <c r="E21"/>
  <c r="J91"/>
  <c r="J20"/>
  <c r="J18"/>
  <c r="E18"/>
  <c r="F92"/>
  <c r="J17"/>
  <c r="J15"/>
  <c r="E15"/>
  <c r="F116"/>
  <c r="J14"/>
  <c r="J12"/>
  <c r="J89"/>
  <c r="E7"/>
  <c r="E110"/>
  <c i="15" r="J37"/>
  <c r="J36"/>
  <c i="1" r="AY108"/>
  <c i="15" r="J35"/>
  <c i="1" r="AX108"/>
  <c i="15"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92"/>
  <c r="J17"/>
  <c r="J15"/>
  <c r="E15"/>
  <c r="F113"/>
  <c r="J14"/>
  <c r="J12"/>
  <c r="J89"/>
  <c r="E7"/>
  <c r="E107"/>
  <c i="14" r="J37"/>
  <c r="J36"/>
  <c i="1" r="AY107"/>
  <c i="14" r="J35"/>
  <c i="1" r="AX107"/>
  <c i="14" r="BI119"/>
  <c r="BH119"/>
  <c r="BG119"/>
  <c r="BF119"/>
  <c r="T119"/>
  <c r="T118"/>
  <c r="T117"/>
  <c r="R119"/>
  <c r="R118"/>
  <c r="R117"/>
  <c r="P119"/>
  <c r="P118"/>
  <c r="P117"/>
  <c i="1" r="AU107"/>
  <c i="14" r="F111"/>
  <c r="E109"/>
  <c r="F89"/>
  <c r="E87"/>
  <c r="J24"/>
  <c r="E24"/>
  <c r="J114"/>
  <c r="J23"/>
  <c r="J21"/>
  <c r="E21"/>
  <c r="J113"/>
  <c r="J20"/>
  <c r="J18"/>
  <c r="E18"/>
  <c r="F92"/>
  <c r="J17"/>
  <c r="J15"/>
  <c r="E15"/>
  <c r="F113"/>
  <c r="J14"/>
  <c r="J12"/>
  <c r="J89"/>
  <c r="E7"/>
  <c r="E107"/>
  <c i="13" r="J37"/>
  <c r="J36"/>
  <c i="1" r="AY106"/>
  <c i="13" r="J35"/>
  <c i="1" r="AX106"/>
  <c i="13" r="BI167"/>
  <c r="BH167"/>
  <c r="BG167"/>
  <c r="BF167"/>
  <c r="T167"/>
  <c r="T166"/>
  <c r="R167"/>
  <c r="R166"/>
  <c r="P167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T157"/>
  <c r="R158"/>
  <c r="R157"/>
  <c r="P158"/>
  <c r="P157"/>
  <c r="BI156"/>
  <c r="BH156"/>
  <c r="BG156"/>
  <c r="BF156"/>
  <c r="T156"/>
  <c r="T155"/>
  <c r="R156"/>
  <c r="R155"/>
  <c r="P156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8"/>
  <c r="E116"/>
  <c r="F89"/>
  <c r="E87"/>
  <c r="J24"/>
  <c r="E24"/>
  <c r="J92"/>
  <c r="J23"/>
  <c r="J21"/>
  <c r="E21"/>
  <c r="J120"/>
  <c r="J20"/>
  <c r="J18"/>
  <c r="E18"/>
  <c r="F121"/>
  <c r="J17"/>
  <c r="J15"/>
  <c r="E15"/>
  <c r="F120"/>
  <c r="J14"/>
  <c r="J12"/>
  <c r="J118"/>
  <c r="E7"/>
  <c r="E114"/>
  <c i="12" r="J123"/>
  <c r="J37"/>
  <c r="J36"/>
  <c i="1" r="AY105"/>
  <c i="12" r="J35"/>
  <c i="1" r="AX105"/>
  <c i="12" r="BI155"/>
  <c r="BH155"/>
  <c r="BG155"/>
  <c r="BF155"/>
  <c r="T155"/>
  <c r="T154"/>
  <c r="R155"/>
  <c r="R154"/>
  <c r="P155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98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89"/>
  <c r="E7"/>
  <c r="E111"/>
  <c i="11" r="J123"/>
  <c r="J37"/>
  <c r="J36"/>
  <c i="1" r="AY104"/>
  <c i="11" r="J35"/>
  <c i="1" r="AX104"/>
  <c i="11"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98"/>
  <c r="F115"/>
  <c r="E113"/>
  <c r="F89"/>
  <c r="E87"/>
  <c r="J24"/>
  <c r="E24"/>
  <c r="J92"/>
  <c r="J23"/>
  <c r="J21"/>
  <c r="E21"/>
  <c r="J117"/>
  <c r="J20"/>
  <c r="J18"/>
  <c r="E18"/>
  <c r="F92"/>
  <c r="J17"/>
  <c r="J15"/>
  <c r="E15"/>
  <c r="F117"/>
  <c r="J14"/>
  <c r="J12"/>
  <c r="J115"/>
  <c r="E7"/>
  <c r="E85"/>
  <c i="10" r="J126"/>
  <c r="J37"/>
  <c r="J36"/>
  <c i="1" r="AY103"/>
  <c i="10" r="J35"/>
  <c i="1" r="AX103"/>
  <c i="10"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98"/>
  <c r="F118"/>
  <c r="E116"/>
  <c r="F89"/>
  <c r="E87"/>
  <c r="J24"/>
  <c r="E24"/>
  <c r="J121"/>
  <c r="J23"/>
  <c r="J21"/>
  <c r="E21"/>
  <c r="J120"/>
  <c r="J20"/>
  <c r="J18"/>
  <c r="E18"/>
  <c r="F121"/>
  <c r="J17"/>
  <c r="J15"/>
  <c r="E15"/>
  <c r="F120"/>
  <c r="J14"/>
  <c r="J12"/>
  <c r="J89"/>
  <c r="E7"/>
  <c r="E114"/>
  <c i="9" r="J126"/>
  <c r="J37"/>
  <c r="J36"/>
  <c i="1" r="AY102"/>
  <c i="9" r="J35"/>
  <c i="1" r="AX102"/>
  <c i="9"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98"/>
  <c r="F118"/>
  <c r="E116"/>
  <c r="F89"/>
  <c r="E87"/>
  <c r="J24"/>
  <c r="E24"/>
  <c r="J121"/>
  <c r="J23"/>
  <c r="J21"/>
  <c r="E21"/>
  <c r="J91"/>
  <c r="J20"/>
  <c r="J18"/>
  <c r="E18"/>
  <c r="F121"/>
  <c r="J17"/>
  <c r="J15"/>
  <c r="E15"/>
  <c r="F120"/>
  <c r="J14"/>
  <c r="J12"/>
  <c r="J118"/>
  <c r="E7"/>
  <c r="E114"/>
  <c i="8" r="J37"/>
  <c r="J36"/>
  <c i="1" r="AY101"/>
  <c i="8" r="J35"/>
  <c i="1" r="AX101"/>
  <c i="8"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92"/>
  <c r="J23"/>
  <c r="J21"/>
  <c r="E21"/>
  <c r="J116"/>
  <c r="J20"/>
  <c r="J18"/>
  <c r="E18"/>
  <c r="F92"/>
  <c r="J17"/>
  <c r="J15"/>
  <c r="E15"/>
  <c r="F116"/>
  <c r="J14"/>
  <c r="J12"/>
  <c r="J89"/>
  <c r="E7"/>
  <c r="E85"/>
  <c i="7" r="J37"/>
  <c r="J36"/>
  <c i="1" r="AY100"/>
  <c i="7" r="J35"/>
  <c i="1" r="AX100"/>
  <c i="7"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T121"/>
  <c r="R122"/>
  <c r="R121"/>
  <c r="P122"/>
  <c r="P121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116"/>
  <c r="J14"/>
  <c r="J12"/>
  <c r="J114"/>
  <c r="E7"/>
  <c r="E110"/>
  <c i="6" r="J37"/>
  <c r="J36"/>
  <c i="1" r="AY99"/>
  <c i="6" r="J35"/>
  <c i="1" r="AX99"/>
  <c i="6" r="BI138"/>
  <c r="BH138"/>
  <c r="BG138"/>
  <c r="BF138"/>
  <c r="T138"/>
  <c r="T137"/>
  <c r="R138"/>
  <c r="R137"/>
  <c r="P138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T123"/>
  <c r="R124"/>
  <c r="R123"/>
  <c r="P124"/>
  <c r="P123"/>
  <c r="F115"/>
  <c r="E113"/>
  <c r="F89"/>
  <c r="E87"/>
  <c r="J24"/>
  <c r="E24"/>
  <c r="J118"/>
  <c r="J23"/>
  <c r="J21"/>
  <c r="E21"/>
  <c r="J91"/>
  <c r="J20"/>
  <c r="J18"/>
  <c r="E18"/>
  <c r="F118"/>
  <c r="J17"/>
  <c r="J15"/>
  <c r="E15"/>
  <c r="F117"/>
  <c r="J14"/>
  <c r="J12"/>
  <c r="J115"/>
  <c r="E7"/>
  <c r="E85"/>
  <c i="5" r="J37"/>
  <c r="J36"/>
  <c i="1" r="AY98"/>
  <c i="5" r="J35"/>
  <c i="1" r="AX98"/>
  <c i="5"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T123"/>
  <c r="R124"/>
  <c r="R123"/>
  <c r="P124"/>
  <c r="P123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89"/>
  <c r="E7"/>
  <c r="E111"/>
  <c i="4" r="J37"/>
  <c r="J36"/>
  <c i="1" r="AY97"/>
  <c i="4" r="J35"/>
  <c i="1" r="AX97"/>
  <c i="4"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T131"/>
  <c r="R132"/>
  <c r="R131"/>
  <c r="P132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91"/>
  <c r="J14"/>
  <c r="J12"/>
  <c r="J89"/>
  <c r="E7"/>
  <c r="E85"/>
  <c i="3" r="J37"/>
  <c r="J36"/>
  <c i="1" r="AY96"/>
  <c i="3" r="J35"/>
  <c i="1" r="AX96"/>
  <c i="3"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91"/>
  <c r="J20"/>
  <c r="J18"/>
  <c r="E18"/>
  <c r="F92"/>
  <c r="J17"/>
  <c r="J15"/>
  <c r="E15"/>
  <c r="F117"/>
  <c r="J14"/>
  <c r="J12"/>
  <c r="J115"/>
  <c r="E7"/>
  <c r="E111"/>
  <c i="2" r="J37"/>
  <c r="J36"/>
  <c i="1" r="AY95"/>
  <c i="2" r="J35"/>
  <c i="1" r="AX95"/>
  <c i="2"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3"/>
  <c r="BH253"/>
  <c r="BG253"/>
  <c r="BF253"/>
  <c r="T253"/>
  <c r="T252"/>
  <c r="R253"/>
  <c r="R252"/>
  <c r="P253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T176"/>
  <c r="R177"/>
  <c r="R176"/>
  <c r="P177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F139"/>
  <c r="E137"/>
  <c r="F89"/>
  <c r="E87"/>
  <c r="J24"/>
  <c r="E24"/>
  <c r="J92"/>
  <c r="J23"/>
  <c r="J21"/>
  <c r="E21"/>
  <c r="J141"/>
  <c r="J20"/>
  <c r="J18"/>
  <c r="E18"/>
  <c r="F92"/>
  <c r="J17"/>
  <c r="J15"/>
  <c r="E15"/>
  <c r="F91"/>
  <c r="J14"/>
  <c r="J12"/>
  <c r="J139"/>
  <c r="E7"/>
  <c r="E135"/>
  <c i="1" r="L90"/>
  <c r="AM90"/>
  <c r="AM89"/>
  <c r="L89"/>
  <c r="AM87"/>
  <c r="L87"/>
  <c r="L85"/>
  <c r="L84"/>
  <c i="19" r="BK130"/>
  <c r="J129"/>
  <c r="J128"/>
  <c r="BK127"/>
  <c r="J126"/>
  <c r="J124"/>
  <c r="BK123"/>
  <c r="J122"/>
  <c r="BK121"/>
  <c r="J120"/>
  <c i="18" r="J125"/>
  <c r="J120"/>
  <c i="17" r="BK155"/>
  <c r="BK153"/>
  <c r="BK150"/>
  <c r="BK147"/>
  <c r="J146"/>
  <c r="J137"/>
  <c r="BK130"/>
  <c i="16" r="J127"/>
  <c r="BK125"/>
  <c r="BK123"/>
  <c i="15" r="BK120"/>
  <c r="J119"/>
  <c i="13" r="J167"/>
  <c r="BK164"/>
  <c r="J163"/>
  <c r="J162"/>
  <c r="BK156"/>
  <c r="BK154"/>
  <c r="J151"/>
  <c r="BK149"/>
  <c r="J145"/>
  <c r="J144"/>
  <c r="BK141"/>
  <c r="BK139"/>
  <c r="BK136"/>
  <c r="J135"/>
  <c r="BK134"/>
  <c r="J133"/>
  <c r="BK127"/>
  <c i="12" r="BK155"/>
  <c r="BK153"/>
  <c r="BK151"/>
  <c r="J149"/>
  <c r="BK148"/>
  <c r="BK143"/>
  <c r="J139"/>
  <c r="BK133"/>
  <c r="J132"/>
  <c r="J128"/>
  <c r="BK127"/>
  <c i="11" r="J168"/>
  <c r="BK165"/>
  <c r="BK164"/>
  <c r="BK163"/>
  <c r="BK161"/>
  <c r="J159"/>
  <c r="BK158"/>
  <c r="BK157"/>
  <c r="J156"/>
  <c r="J154"/>
  <c r="BK152"/>
  <c r="BK150"/>
  <c r="J148"/>
  <c r="J147"/>
  <c r="J143"/>
  <c r="J142"/>
  <c r="J137"/>
  <c r="J136"/>
  <c r="BK135"/>
  <c r="J134"/>
  <c r="J133"/>
  <c r="BK132"/>
  <c r="BK129"/>
  <c r="BK128"/>
  <c r="J126"/>
  <c i="10" r="BK259"/>
  <c r="BK256"/>
  <c r="J254"/>
  <c r="J250"/>
  <c r="BK247"/>
  <c r="J246"/>
  <c r="J245"/>
  <c r="J244"/>
  <c r="BK242"/>
  <c r="BK241"/>
  <c r="J240"/>
  <c r="BK239"/>
  <c r="J239"/>
  <c r="BK238"/>
  <c r="J238"/>
  <c r="BK236"/>
  <c r="BK235"/>
  <c r="BK234"/>
  <c r="BK233"/>
  <c r="J227"/>
  <c r="BK225"/>
  <c r="BK222"/>
  <c r="J218"/>
  <c r="BK217"/>
  <c r="BK216"/>
  <c r="BK214"/>
  <c r="J211"/>
  <c r="BK210"/>
  <c r="J207"/>
  <c r="BK205"/>
  <c r="BK202"/>
  <c r="BK201"/>
  <c r="BK196"/>
  <c r="J195"/>
  <c r="BK194"/>
  <c r="BK193"/>
  <c r="J190"/>
  <c r="J185"/>
  <c r="J184"/>
  <c r="BK183"/>
  <c r="J182"/>
  <c r="BK179"/>
  <c r="J175"/>
  <c r="J173"/>
  <c r="BK172"/>
  <c r="BK168"/>
  <c r="J166"/>
  <c r="J165"/>
  <c r="BK162"/>
  <c r="BK161"/>
  <c r="BK160"/>
  <c r="BK157"/>
  <c r="BK155"/>
  <c r="J153"/>
  <c r="J152"/>
  <c r="J151"/>
  <c r="J150"/>
  <c r="BK144"/>
  <c r="J143"/>
  <c r="J141"/>
  <c r="J140"/>
  <c r="J139"/>
  <c r="BK138"/>
  <c r="J135"/>
  <c r="BK134"/>
  <c r="BK132"/>
  <c r="J131"/>
  <c r="J130"/>
  <c r="BK128"/>
  <c i="9" r="J202"/>
  <c r="BK200"/>
  <c r="BK199"/>
  <c r="BK198"/>
  <c r="BK188"/>
  <c r="J187"/>
  <c r="BK186"/>
  <c r="J183"/>
  <c r="BK179"/>
  <c r="BK172"/>
  <c r="J169"/>
  <c r="J167"/>
  <c r="J163"/>
  <c r="J160"/>
  <c r="J159"/>
  <c r="BK158"/>
  <c r="BK157"/>
  <c r="BK154"/>
  <c r="J153"/>
  <c r="J151"/>
  <c r="BK149"/>
  <c r="J143"/>
  <c r="BK142"/>
  <c r="J141"/>
  <c r="J140"/>
  <c r="BK139"/>
  <c r="J138"/>
  <c r="J137"/>
  <c r="J136"/>
  <c r="J134"/>
  <c r="BK131"/>
  <c r="J130"/>
  <c r="J129"/>
  <c r="J128"/>
  <c i="8" r="J179"/>
  <c r="J177"/>
  <c r="BK175"/>
  <c r="J174"/>
  <c r="BK173"/>
  <c r="J172"/>
  <c r="J171"/>
  <c r="J169"/>
  <c r="BK168"/>
  <c r="J167"/>
  <c r="J163"/>
  <c r="BK161"/>
  <c r="J159"/>
  <c r="J150"/>
  <c r="BK143"/>
  <c r="J140"/>
  <c r="BK138"/>
  <c r="BK137"/>
  <c r="J134"/>
  <c r="J129"/>
  <c r="J125"/>
  <c r="BK124"/>
  <c r="J123"/>
  <c r="BK122"/>
  <c i="7" r="BK206"/>
  <c r="J204"/>
  <c r="J199"/>
  <c r="J196"/>
  <c r="J193"/>
  <c r="BK192"/>
  <c r="BK191"/>
  <c r="J190"/>
  <c r="J187"/>
  <c r="BK185"/>
  <c r="J184"/>
  <c r="BK182"/>
  <c r="J179"/>
  <c r="BK178"/>
  <c r="J177"/>
  <c r="BK176"/>
  <c r="BK175"/>
  <c r="BK174"/>
  <c r="BK173"/>
  <c r="BK172"/>
  <c r="J171"/>
  <c r="BK169"/>
  <c r="J168"/>
  <c r="BK166"/>
  <c r="BK163"/>
  <c r="J162"/>
  <c r="J159"/>
  <c r="J158"/>
  <c r="BK157"/>
  <c r="BK156"/>
  <c r="J154"/>
  <c r="J152"/>
  <c r="BK151"/>
  <c r="J150"/>
  <c r="BK148"/>
  <c r="J147"/>
  <c r="BK146"/>
  <c r="J145"/>
  <c r="BK143"/>
  <c r="BK141"/>
  <c r="BK139"/>
  <c r="J138"/>
  <c r="BK133"/>
  <c r="BK131"/>
  <c r="BK129"/>
  <c r="BK126"/>
  <c r="J125"/>
  <c i="6" r="BK138"/>
  <c r="BK131"/>
  <c r="J129"/>
  <c r="J128"/>
  <c r="BK127"/>
  <c r="J126"/>
  <c i="5" r="BK141"/>
  <c r="J137"/>
  <c r="BK135"/>
  <c r="BK134"/>
  <c r="J132"/>
  <c r="J131"/>
  <c r="BK129"/>
  <c r="J128"/>
  <c r="BK126"/>
  <c r="J124"/>
  <c i="4" r="J141"/>
  <c r="BK139"/>
  <c r="BK135"/>
  <c r="BK134"/>
  <c r="J129"/>
  <c r="BK126"/>
  <c i="3" r="BK144"/>
  <c r="J143"/>
  <c r="BK141"/>
  <c r="BK140"/>
  <c r="BK135"/>
  <c r="J131"/>
  <c r="BK128"/>
  <c r="BK125"/>
  <c r="J124"/>
  <c i="2" r="J496"/>
  <c r="BK493"/>
  <c r="BK491"/>
  <c r="BK490"/>
  <c r="BK489"/>
  <c r="BK485"/>
  <c r="BK484"/>
  <c r="J483"/>
  <c r="BK479"/>
  <c r="BK478"/>
  <c r="BK476"/>
  <c r="J474"/>
  <c r="BK472"/>
  <c r="BK470"/>
  <c r="J468"/>
  <c r="J467"/>
  <c r="BK465"/>
  <c r="J463"/>
  <c r="BK459"/>
  <c r="J457"/>
  <c r="J456"/>
  <c r="BK454"/>
  <c r="J447"/>
  <c r="BK441"/>
  <c r="J440"/>
  <c r="J439"/>
  <c r="BK437"/>
  <c r="BK435"/>
  <c r="J433"/>
  <c r="J432"/>
  <c r="J423"/>
  <c r="J422"/>
  <c r="J421"/>
  <c r="BK417"/>
  <c r="J416"/>
  <c r="BK414"/>
  <c r="J413"/>
  <c r="J412"/>
  <c r="J410"/>
  <c r="BK408"/>
  <c r="J407"/>
  <c r="J406"/>
  <c r="BK405"/>
  <c r="J404"/>
  <c r="BK402"/>
  <c r="BK401"/>
  <c r="BK399"/>
  <c r="J398"/>
  <c r="J394"/>
  <c r="J393"/>
  <c r="J387"/>
  <c r="J381"/>
  <c r="BK379"/>
  <c r="BK377"/>
  <c r="J373"/>
  <c r="BK371"/>
  <c r="J369"/>
  <c r="BK364"/>
  <c r="J363"/>
  <c r="J362"/>
  <c r="J361"/>
  <c r="J356"/>
  <c r="BK349"/>
  <c r="J348"/>
  <c r="J343"/>
  <c r="J341"/>
  <c r="BK340"/>
  <c r="BK338"/>
  <c r="J337"/>
  <c r="BK334"/>
  <c r="BK330"/>
  <c r="BK326"/>
  <c r="BK323"/>
  <c r="J321"/>
  <c r="J320"/>
  <c r="J319"/>
  <c r="J318"/>
  <c r="BK316"/>
  <c r="J315"/>
  <c r="BK312"/>
  <c r="J308"/>
  <c r="J305"/>
  <c r="J300"/>
  <c r="BK299"/>
  <c r="J298"/>
  <c r="BK296"/>
  <c r="J296"/>
  <c r="BK293"/>
  <c r="BK292"/>
  <c r="BK289"/>
  <c r="J287"/>
  <c r="J284"/>
  <c r="BK282"/>
  <c r="BK281"/>
  <c r="BK278"/>
  <c r="BK277"/>
  <c r="J276"/>
  <c r="J275"/>
  <c r="BK272"/>
  <c r="J269"/>
  <c r="J266"/>
  <c r="BK264"/>
  <c r="BK263"/>
  <c r="BK262"/>
  <c r="J261"/>
  <c r="BK259"/>
  <c r="BK257"/>
  <c r="J256"/>
  <c r="J245"/>
  <c r="BK241"/>
  <c r="J240"/>
  <c r="J238"/>
  <c r="BK237"/>
  <c r="BK236"/>
  <c r="BK230"/>
  <c r="J227"/>
  <c r="BK225"/>
  <c r="J224"/>
  <c r="BK222"/>
  <c r="BK221"/>
  <c r="BK219"/>
  <c r="J217"/>
  <c r="J213"/>
  <c r="J212"/>
  <c r="J207"/>
  <c r="J206"/>
  <c r="BK205"/>
  <c r="BK203"/>
  <c r="BK202"/>
  <c r="J199"/>
  <c r="J194"/>
  <c r="BK192"/>
  <c r="J190"/>
  <c r="J189"/>
  <c r="BK184"/>
  <c r="J183"/>
  <c r="BK180"/>
  <c r="J177"/>
  <c r="BK175"/>
  <c r="BK173"/>
  <c r="J172"/>
  <c r="J171"/>
  <c r="BK168"/>
  <c r="BK167"/>
  <c r="BK162"/>
  <c r="J156"/>
  <c r="BK155"/>
  <c r="BK152"/>
  <c r="BK151"/>
  <c r="BK148"/>
  <c i="19" r="J130"/>
  <c r="BK129"/>
  <c r="BK128"/>
  <c r="J127"/>
  <c r="BK126"/>
  <c r="BK124"/>
  <c r="J123"/>
  <c r="BK122"/>
  <c r="J121"/>
  <c r="BK120"/>
  <c i="18" r="BK125"/>
  <c r="BK124"/>
  <c r="J123"/>
  <c r="BK122"/>
  <c i="17" r="BK159"/>
  <c r="J154"/>
  <c r="BK151"/>
  <c r="J147"/>
  <c r="BK145"/>
  <c r="J143"/>
  <c r="BK142"/>
  <c r="J138"/>
  <c r="BK137"/>
  <c r="BK136"/>
  <c r="J135"/>
  <c r="BK134"/>
  <c r="BK129"/>
  <c i="15" r="J120"/>
  <c r="BK119"/>
  <c i="14" r="BK119"/>
  <c i="13" r="BK161"/>
  <c r="J160"/>
  <c r="J156"/>
  <c r="J154"/>
  <c r="J153"/>
  <c r="BK152"/>
  <c r="BK151"/>
  <c r="BK150"/>
  <c r="J149"/>
  <c r="BK145"/>
  <c r="BK144"/>
  <c r="J141"/>
  <c r="J138"/>
  <c r="J136"/>
  <c r="BK135"/>
  <c r="J134"/>
  <c r="BK133"/>
  <c r="BK132"/>
  <c r="BK131"/>
  <c r="BK128"/>
  <c r="J127"/>
  <c i="12" r="J153"/>
  <c r="J152"/>
  <c r="BK150"/>
  <c r="BK147"/>
  <c r="J146"/>
  <c r="J144"/>
  <c r="BK135"/>
  <c r="BK134"/>
  <c r="BK132"/>
  <c r="BK131"/>
  <c r="J129"/>
  <c r="J126"/>
  <c r="J125"/>
  <c i="11" r="BK167"/>
  <c r="J166"/>
  <c r="J164"/>
  <c r="BK156"/>
  <c r="J153"/>
  <c r="BK151"/>
  <c r="J150"/>
  <c r="J149"/>
  <c r="J146"/>
  <c r="BK144"/>
  <c r="BK140"/>
  <c r="J139"/>
  <c r="J138"/>
  <c r="BK136"/>
  <c r="J135"/>
  <c r="BK134"/>
  <c r="BK133"/>
  <c r="J130"/>
  <c r="J129"/>
  <c r="BK127"/>
  <c r="BK126"/>
  <c i="10" r="BK260"/>
  <c r="J258"/>
  <c r="BK257"/>
  <c r="BK255"/>
  <c r="J248"/>
  <c r="BK246"/>
  <c r="BK245"/>
  <c r="J242"/>
  <c r="BK237"/>
  <c r="J236"/>
  <c r="J235"/>
  <c r="J234"/>
  <c r="J229"/>
  <c r="J228"/>
  <c r="BK227"/>
  <c r="J226"/>
  <c r="J225"/>
  <c r="BK224"/>
  <c r="BK223"/>
  <c r="J222"/>
  <c r="J220"/>
  <c r="J216"/>
  <c r="BK215"/>
  <c r="J212"/>
  <c r="BK211"/>
  <c r="J205"/>
  <c r="J204"/>
  <c r="J201"/>
  <c r="J192"/>
  <c r="BK190"/>
  <c r="BK187"/>
  <c r="BK182"/>
  <c r="BK181"/>
  <c r="BK180"/>
  <c r="BK177"/>
  <c r="J176"/>
  <c r="J174"/>
  <c r="BK173"/>
  <c r="BK171"/>
  <c r="J170"/>
  <c r="BK169"/>
  <c r="J167"/>
  <c r="BK164"/>
  <c r="BK163"/>
  <c r="J160"/>
  <c r="BK159"/>
  <c r="BK156"/>
  <c r="J155"/>
  <c r="BK150"/>
  <c r="BK146"/>
  <c r="J145"/>
  <c r="J142"/>
  <c r="BK140"/>
  <c r="J136"/>
  <c r="BK135"/>
  <c r="J133"/>
  <c r="J132"/>
  <c r="BK130"/>
  <c r="J129"/>
  <c i="9" r="BK206"/>
  <c r="J206"/>
  <c r="BK205"/>
  <c r="BK201"/>
  <c r="J198"/>
  <c r="BK197"/>
  <c r="BK196"/>
  <c r="J195"/>
  <c r="BK193"/>
  <c r="J192"/>
  <c r="J191"/>
  <c r="BK184"/>
  <c r="BK182"/>
  <c r="BK180"/>
  <c r="J178"/>
  <c r="J176"/>
  <c r="J175"/>
  <c r="J174"/>
  <c r="BK173"/>
  <c r="J172"/>
  <c r="BK171"/>
  <c r="BK169"/>
  <c r="J168"/>
  <c r="BK166"/>
  <c r="BK161"/>
  <c r="J158"/>
  <c r="BK156"/>
  <c r="J154"/>
  <c r="BK150"/>
  <c r="J149"/>
  <c r="BK148"/>
  <c r="J147"/>
  <c r="BK146"/>
  <c r="J145"/>
  <c r="BK144"/>
  <c r="BK143"/>
  <c r="J142"/>
  <c r="J139"/>
  <c r="BK136"/>
  <c r="BK133"/>
  <c r="BK132"/>
  <c i="8" r="BK180"/>
  <c r="J178"/>
  <c r="BK176"/>
  <c r="J173"/>
  <c r="J170"/>
  <c r="BK169"/>
  <c r="J168"/>
  <c r="BK166"/>
  <c r="BK165"/>
  <c r="J164"/>
  <c r="BK163"/>
  <c r="J161"/>
  <c r="J160"/>
  <c r="BK158"/>
  <c r="BK154"/>
  <c r="BK152"/>
  <c r="BK151"/>
  <c r="J151"/>
  <c r="BK149"/>
  <c r="J147"/>
  <c r="BK146"/>
  <c r="BK145"/>
  <c r="BK144"/>
  <c r="J143"/>
  <c r="J141"/>
  <c r="BK140"/>
  <c r="J139"/>
  <c r="J137"/>
  <c r="J136"/>
  <c r="BK133"/>
  <c r="J132"/>
  <c r="J131"/>
  <c r="J130"/>
  <c r="J128"/>
  <c r="J127"/>
  <c r="J126"/>
  <c r="J124"/>
  <c r="J122"/>
  <c i="7" r="J206"/>
  <c r="BK204"/>
  <c r="BK202"/>
  <c r="J201"/>
  <c r="J200"/>
  <c r="BK197"/>
  <c r="J195"/>
  <c r="J194"/>
  <c r="BK193"/>
  <c r="J183"/>
  <c r="J182"/>
  <c r="BK181"/>
  <c r="J173"/>
  <c r="J172"/>
  <c r="BK170"/>
  <c r="BK165"/>
  <c r="J163"/>
  <c r="J161"/>
  <c r="J160"/>
  <c r="J156"/>
  <c r="BK154"/>
  <c r="BK150"/>
  <c r="BK149"/>
  <c r="J144"/>
  <c r="BK137"/>
  <c r="J136"/>
  <c r="BK135"/>
  <c r="BK134"/>
  <c r="J129"/>
  <c r="BK128"/>
  <c r="BK127"/>
  <c r="J126"/>
  <c r="J124"/>
  <c r="BK122"/>
  <c i="6" r="BK136"/>
  <c r="BK133"/>
  <c r="J124"/>
  <c i="5" r="BK139"/>
  <c r="J138"/>
  <c r="J136"/>
  <c r="BK133"/>
  <c r="J127"/>
  <c i="4" r="BK130"/>
  <c r="BK129"/>
  <c r="BK125"/>
  <c i="3" r="J145"/>
  <c r="BK142"/>
  <c r="BK137"/>
  <c r="J128"/>
  <c r="BK126"/>
  <c r="J125"/>
  <c r="BK124"/>
  <c i="2" r="BK494"/>
  <c r="J493"/>
  <c r="BK488"/>
  <c r="BK487"/>
  <c r="J485"/>
  <c r="J484"/>
  <c r="J482"/>
  <c r="BK481"/>
  <c r="J479"/>
  <c r="J478"/>
  <c r="J476"/>
  <c r="BK475"/>
  <c r="J473"/>
  <c r="BK469"/>
  <c r="BK466"/>
  <c r="J465"/>
  <c r="BK463"/>
  <c r="BK461"/>
  <c r="J459"/>
  <c r="J454"/>
  <c r="J453"/>
  <c r="J452"/>
  <c r="BK451"/>
  <c r="BK449"/>
  <c r="BK448"/>
  <c r="BK447"/>
  <c r="J441"/>
  <c r="BK438"/>
  <c r="BK436"/>
  <c r="J434"/>
  <c r="BK433"/>
  <c r="J429"/>
  <c r="BK426"/>
  <c r="J425"/>
  <c r="BK421"/>
  <c r="J419"/>
  <c r="J418"/>
  <c r="J417"/>
  <c r="J415"/>
  <c r="BK412"/>
  <c r="J409"/>
  <c r="BK407"/>
  <c r="BK406"/>
  <c r="J405"/>
  <c r="BK404"/>
  <c r="J403"/>
  <c r="J401"/>
  <c r="J400"/>
  <c r="BK397"/>
  <c r="BK395"/>
  <c r="BK394"/>
  <c r="BK392"/>
  <c r="J391"/>
  <c r="J390"/>
  <c r="J389"/>
  <c r="BK388"/>
  <c r="BK385"/>
  <c r="J384"/>
  <c r="BK383"/>
  <c r="BK381"/>
  <c r="J376"/>
  <c r="J375"/>
  <c r="J374"/>
  <c r="BK373"/>
  <c r="BK372"/>
  <c r="J371"/>
  <c r="J367"/>
  <c r="J365"/>
  <c r="BK363"/>
  <c r="BK361"/>
  <c r="J360"/>
  <c r="BK359"/>
  <c r="BK358"/>
  <c r="BK355"/>
  <c r="J354"/>
  <c r="BK353"/>
  <c r="BK352"/>
  <c r="J349"/>
  <c r="BK348"/>
  <c r="J346"/>
  <c r="BK345"/>
  <c r="BK343"/>
  <c r="J342"/>
  <c r="J340"/>
  <c r="J339"/>
  <c r="BK337"/>
  <c r="BK335"/>
  <c r="J334"/>
  <c r="BK331"/>
  <c r="J330"/>
  <c r="BK327"/>
  <c r="J326"/>
  <c r="J325"/>
  <c r="J324"/>
  <c r="J323"/>
  <c r="BK320"/>
  <c r="BK317"/>
  <c r="BK315"/>
  <c r="J310"/>
  <c r="BK308"/>
  <c r="J306"/>
  <c r="BK305"/>
  <c r="J301"/>
  <c r="J299"/>
  <c r="J293"/>
  <c r="J291"/>
  <c r="BK288"/>
  <c r="BK287"/>
  <c r="J286"/>
  <c r="J285"/>
  <c r="BK283"/>
  <c r="J282"/>
  <c r="J280"/>
  <c r="J279"/>
  <c r="J278"/>
  <c r="BK275"/>
  <c r="BK271"/>
  <c r="BK270"/>
  <c r="BK269"/>
  <c r="BK266"/>
  <c r="J265"/>
  <c r="J264"/>
  <c r="J263"/>
  <c r="J260"/>
  <c r="J258"/>
  <c r="BK256"/>
  <c r="BK253"/>
  <c r="J250"/>
  <c r="J246"/>
  <c r="BK245"/>
  <c r="BK244"/>
  <c r="J243"/>
  <c r="BK242"/>
  <c r="J241"/>
  <c r="J239"/>
  <c r="BK238"/>
  <c r="J237"/>
  <c r="J234"/>
  <c r="BK232"/>
  <c r="J231"/>
  <c r="J230"/>
  <c r="J229"/>
  <c r="J228"/>
  <c r="BK227"/>
  <c r="BK226"/>
  <c r="BK224"/>
  <c r="BK223"/>
  <c r="BK220"/>
  <c r="BK218"/>
  <c r="J215"/>
  <c r="BK214"/>
  <c r="BK210"/>
  <c r="J208"/>
  <c r="BK207"/>
  <c r="BK206"/>
  <c r="BK200"/>
  <c r="BK199"/>
  <c r="J195"/>
  <c r="J192"/>
  <c r="BK191"/>
  <c r="BK190"/>
  <c r="J187"/>
  <c r="J186"/>
  <c r="BK185"/>
  <c r="J184"/>
  <c r="BK181"/>
  <c r="J180"/>
  <c r="BK172"/>
  <c r="J169"/>
  <c r="J166"/>
  <c r="BK149"/>
  <c i="18" r="J124"/>
  <c r="BK123"/>
  <c r="J122"/>
  <c r="BK120"/>
  <c i="17" r="J159"/>
  <c r="J156"/>
  <c r="J153"/>
  <c r="J150"/>
  <c r="J149"/>
  <c r="BK146"/>
  <c r="J145"/>
  <c r="J144"/>
  <c r="J142"/>
  <c r="BK141"/>
  <c r="BK138"/>
  <c r="BK135"/>
  <c r="J134"/>
  <c r="J133"/>
  <c r="BK132"/>
  <c r="BK131"/>
  <c r="J130"/>
  <c r="J129"/>
  <c i="16" r="BK127"/>
  <c i="13" r="BK165"/>
  <c r="BK163"/>
  <c r="J161"/>
  <c r="J158"/>
  <c r="J152"/>
  <c r="J147"/>
  <c r="J146"/>
  <c r="J143"/>
  <c r="J139"/>
  <c r="BK138"/>
  <c r="J137"/>
  <c r="J131"/>
  <c r="J130"/>
  <c r="BK129"/>
  <c r="J126"/>
  <c i="12" r="BK152"/>
  <c r="J148"/>
  <c r="BK146"/>
  <c r="J145"/>
  <c r="J142"/>
  <c r="BK141"/>
  <c r="BK139"/>
  <c r="J138"/>
  <c r="BK137"/>
  <c r="J136"/>
  <c r="J133"/>
  <c r="J130"/>
  <c r="BK129"/>
  <c r="BK128"/>
  <c r="BK126"/>
  <c r="BK125"/>
  <c i="11" r="J165"/>
  <c r="J163"/>
  <c r="J162"/>
  <c r="J160"/>
  <c r="BK153"/>
  <c r="J152"/>
  <c r="J151"/>
  <c r="BK149"/>
  <c r="BK148"/>
  <c r="BK147"/>
  <c r="J144"/>
  <c r="BK143"/>
  <c r="BK142"/>
  <c r="BK141"/>
  <c r="BK139"/>
  <c r="BK138"/>
  <c r="J131"/>
  <c r="BK130"/>
  <c r="J128"/>
  <c r="J125"/>
  <c i="10" r="J261"/>
  <c r="J259"/>
  <c r="BK252"/>
  <c r="BK251"/>
  <c r="BK248"/>
  <c r="BK244"/>
  <c r="J243"/>
  <c r="J241"/>
  <c r="J232"/>
  <c r="J231"/>
  <c r="BK230"/>
  <c r="J224"/>
  <c r="J223"/>
  <c r="J221"/>
  <c r="BK220"/>
  <c r="J219"/>
  <c r="J215"/>
  <c r="J213"/>
  <c r="J209"/>
  <c r="BK208"/>
  <c r="BK207"/>
  <c r="BK206"/>
  <c r="BK204"/>
  <c r="J200"/>
  <c r="J199"/>
  <c r="J197"/>
  <c r="J196"/>
  <c r="BK192"/>
  <c r="BK191"/>
  <c r="J189"/>
  <c r="BK188"/>
  <c r="J187"/>
  <c r="J186"/>
  <c r="J183"/>
  <c r="J181"/>
  <c r="J180"/>
  <c r="J179"/>
  <c r="BK178"/>
  <c r="J177"/>
  <c r="BK176"/>
  <c r="BK175"/>
  <c r="BK174"/>
  <c r="J172"/>
  <c r="J171"/>
  <c r="J169"/>
  <c r="J168"/>
  <c r="BK167"/>
  <c r="BK166"/>
  <c r="J164"/>
  <c r="J163"/>
  <c r="J162"/>
  <c r="J161"/>
  <c r="J158"/>
  <c r="J157"/>
  <c r="J156"/>
  <c r="BK154"/>
  <c r="BK152"/>
  <c r="BK151"/>
  <c r="BK149"/>
  <c r="BK148"/>
  <c r="J146"/>
  <c r="BK145"/>
  <c r="J144"/>
  <c r="BK141"/>
  <c r="BK139"/>
  <c r="J138"/>
  <c r="BK137"/>
  <c r="J134"/>
  <c r="BK133"/>
  <c r="BK129"/>
  <c r="J128"/>
  <c i="9" r="J205"/>
  <c r="BK204"/>
  <c r="J203"/>
  <c r="J201"/>
  <c r="J200"/>
  <c r="J196"/>
  <c r="BK195"/>
  <c r="J194"/>
  <c r="J193"/>
  <c r="BK189"/>
  <c r="J188"/>
  <c r="BK185"/>
  <c r="J184"/>
  <c r="J180"/>
  <c r="BK170"/>
  <c r="J166"/>
  <c r="J165"/>
  <c r="J164"/>
  <c r="BK162"/>
  <c r="BK160"/>
  <c r="BK159"/>
  <c r="J157"/>
  <c r="J156"/>
  <c r="BK152"/>
  <c r="J148"/>
  <c r="J146"/>
  <c r="BK141"/>
  <c r="BK138"/>
  <c r="BK137"/>
  <c r="J132"/>
  <c r="BK130"/>
  <c r="BK129"/>
  <c i="8" r="J180"/>
  <c r="BK177"/>
  <c r="J176"/>
  <c r="J175"/>
  <c r="BK174"/>
  <c r="BK167"/>
  <c r="J166"/>
  <c r="J165"/>
  <c r="BK164"/>
  <c r="BK159"/>
  <c r="J158"/>
  <c r="J157"/>
  <c r="BK156"/>
  <c r="J155"/>
  <c r="J154"/>
  <c r="J152"/>
  <c r="J149"/>
  <c r="BK148"/>
  <c r="BK147"/>
  <c r="J146"/>
  <c r="J144"/>
  <c r="BK141"/>
  <c r="J138"/>
  <c r="J135"/>
  <c r="BK134"/>
  <c r="J133"/>
  <c r="BK132"/>
  <c r="BK129"/>
  <c r="BK123"/>
  <c i="7" r="J205"/>
  <c r="J203"/>
  <c r="BK201"/>
  <c r="BK200"/>
  <c r="BK199"/>
  <c r="BK198"/>
  <c r="J197"/>
  <c r="BK195"/>
  <c r="BK190"/>
  <c r="BK189"/>
  <c r="BK187"/>
  <c r="BK186"/>
  <c r="J185"/>
  <c r="BK184"/>
  <c r="BK183"/>
  <c r="BK180"/>
  <c r="BK179"/>
  <c r="J178"/>
  <c r="J175"/>
  <c r="BK171"/>
  <c r="BK168"/>
  <c r="J167"/>
  <c r="J165"/>
  <c r="J164"/>
  <c r="BK162"/>
  <c r="BK158"/>
  <c r="J157"/>
  <c r="BK153"/>
  <c r="J148"/>
  <c r="BK145"/>
  <c r="BK144"/>
  <c r="J143"/>
  <c r="BK142"/>
  <c r="J141"/>
  <c r="J140"/>
  <c r="BK138"/>
  <c r="J137"/>
  <c r="BK136"/>
  <c r="J133"/>
  <c r="BK132"/>
  <c r="BK130"/>
  <c r="BK125"/>
  <c r="BK124"/>
  <c i="6" r="BK135"/>
  <c r="J134"/>
  <c r="J133"/>
  <c r="J131"/>
  <c r="J130"/>
  <c r="BK129"/>
  <c r="J127"/>
  <c r="BK124"/>
  <c i="5" r="BK138"/>
  <c r="BK136"/>
  <c r="J135"/>
  <c r="J134"/>
  <c r="BK132"/>
  <c r="BK131"/>
  <c r="J129"/>
  <c r="BK128"/>
  <c r="BK127"/>
  <c r="J126"/>
  <c i="4" r="J139"/>
  <c r="J138"/>
  <c r="BK137"/>
  <c r="BK136"/>
  <c r="J135"/>
  <c r="J134"/>
  <c r="BK132"/>
  <c r="J130"/>
  <c r="J128"/>
  <c r="J126"/>
  <c i="3" r="BK145"/>
  <c r="J144"/>
  <c r="BK143"/>
  <c r="J142"/>
  <c r="J141"/>
  <c r="J140"/>
  <c r="J139"/>
  <c r="J136"/>
  <c r="J133"/>
  <c r="J132"/>
  <c r="BK131"/>
  <c r="J130"/>
  <c r="J127"/>
  <c r="J126"/>
  <c i="2" r="J498"/>
  <c r="J497"/>
  <c r="BK496"/>
  <c r="J492"/>
  <c r="J489"/>
  <c r="BK483"/>
  <c r="J480"/>
  <c r="J475"/>
  <c r="BK474"/>
  <c r="BK473"/>
  <c r="BK471"/>
  <c r="BK462"/>
  <c r="J461"/>
  <c r="J458"/>
  <c r="BK457"/>
  <c r="BK456"/>
  <c r="BK455"/>
  <c r="BK453"/>
  <c r="J446"/>
  <c r="BK445"/>
  <c r="BK444"/>
  <c r="J443"/>
  <c r="BK442"/>
  <c r="J431"/>
  <c r="BK429"/>
  <c r="BK428"/>
  <c r="BK427"/>
  <c r="J426"/>
  <c r="BK424"/>
  <c r="BK423"/>
  <c r="BK422"/>
  <c r="BK420"/>
  <c r="BK418"/>
  <c r="BK415"/>
  <c r="J411"/>
  <c r="BK410"/>
  <c r="BK409"/>
  <c r="J408"/>
  <c r="BK403"/>
  <c r="J399"/>
  <c r="J397"/>
  <c r="BK393"/>
  <c r="BK389"/>
  <c r="BK387"/>
  <c r="J386"/>
  <c r="J385"/>
  <c r="J383"/>
  <c r="BK382"/>
  <c r="J378"/>
  <c r="BK374"/>
  <c r="J370"/>
  <c r="J368"/>
  <c r="BK367"/>
  <c r="J366"/>
  <c r="BK365"/>
  <c r="BK362"/>
  <c r="BK360"/>
  <c r="J359"/>
  <c r="J357"/>
  <c r="J355"/>
  <c r="BK350"/>
  <c r="BK347"/>
  <c r="BK346"/>
  <c r="J345"/>
  <c r="J344"/>
  <c r="BK336"/>
  <c r="J333"/>
  <c r="J331"/>
  <c r="BK329"/>
  <c r="J328"/>
  <c r="BK325"/>
  <c r="BK324"/>
  <c r="BK322"/>
  <c r="BK321"/>
  <c r="J317"/>
  <c r="J316"/>
  <c r="J314"/>
  <c r="J313"/>
  <c r="BK311"/>
  <c r="BK310"/>
  <c r="BK307"/>
  <c r="J303"/>
  <c r="BK302"/>
  <c r="BK301"/>
  <c r="BK298"/>
  <c r="J297"/>
  <c r="BK295"/>
  <c r="J294"/>
  <c r="J288"/>
  <c r="J283"/>
  <c r="BK280"/>
  <c r="BK279"/>
  <c r="J277"/>
  <c r="BK276"/>
  <c r="J273"/>
  <c r="J272"/>
  <c r="J271"/>
  <c r="J270"/>
  <c r="J268"/>
  <c r="J259"/>
  <c r="BK258"/>
  <c r="J257"/>
  <c r="BK251"/>
  <c r="BK249"/>
  <c r="BK248"/>
  <c r="BK246"/>
  <c r="J244"/>
  <c r="BK243"/>
  <c r="BK240"/>
  <c r="BK239"/>
  <c r="J236"/>
  <c r="J235"/>
  <c r="BK233"/>
  <c r="J232"/>
  <c r="BK231"/>
  <c r="J226"/>
  <c r="J220"/>
  <c r="J219"/>
  <c r="J216"/>
  <c r="J214"/>
  <c r="BK211"/>
  <c r="J209"/>
  <c r="J204"/>
  <c r="J203"/>
  <c r="J202"/>
  <c r="J200"/>
  <c r="BK198"/>
  <c r="BK197"/>
  <c r="BK195"/>
  <c r="BK194"/>
  <c r="BK193"/>
  <c r="BK188"/>
  <c r="BK187"/>
  <c r="BK186"/>
  <c r="BK183"/>
  <c r="J182"/>
  <c r="BK179"/>
  <c r="J175"/>
  <c r="J174"/>
  <c r="BK171"/>
  <c r="J170"/>
  <c r="BK169"/>
  <c r="J168"/>
  <c r="BK165"/>
  <c r="J163"/>
  <c r="J162"/>
  <c r="BK161"/>
  <c r="J160"/>
  <c r="BK159"/>
  <c r="J158"/>
  <c r="J154"/>
  <c r="BK153"/>
  <c r="BK150"/>
  <c r="J149"/>
  <c r="J148"/>
  <c i="17" r="BK156"/>
  <c r="J155"/>
  <c r="BK154"/>
  <c r="J151"/>
  <c r="BK149"/>
  <c r="BK144"/>
  <c r="BK143"/>
  <c r="J141"/>
  <c r="J136"/>
  <c r="BK133"/>
  <c r="J132"/>
  <c r="J131"/>
  <c i="16" r="J125"/>
  <c r="J123"/>
  <c i="14" r="J119"/>
  <c i="13" r="BK167"/>
  <c r="J165"/>
  <c r="J164"/>
  <c r="BK162"/>
  <c r="BK160"/>
  <c r="BK158"/>
  <c r="BK153"/>
  <c r="J150"/>
  <c r="BK147"/>
  <c r="BK146"/>
  <c r="BK143"/>
  <c r="BK137"/>
  <c r="J132"/>
  <c r="BK130"/>
  <c r="J129"/>
  <c r="J128"/>
  <c r="BK126"/>
  <c i="12" r="J155"/>
  <c r="J151"/>
  <c r="J150"/>
  <c r="BK149"/>
  <c r="J147"/>
  <c r="BK145"/>
  <c r="BK144"/>
  <c r="J143"/>
  <c r="BK142"/>
  <c r="J141"/>
  <c r="BK138"/>
  <c r="J137"/>
  <c r="BK136"/>
  <c r="J135"/>
  <c r="J134"/>
  <c r="J131"/>
  <c r="BK130"/>
  <c r="J127"/>
  <c i="11" r="BK168"/>
  <c r="J167"/>
  <c r="BK166"/>
  <c r="BK162"/>
  <c r="J161"/>
  <c r="BK160"/>
  <c r="BK159"/>
  <c r="J158"/>
  <c r="J157"/>
  <c r="BK154"/>
  <c r="BK146"/>
  <c r="J141"/>
  <c r="J140"/>
  <c r="BK137"/>
  <c r="J132"/>
  <c r="BK131"/>
  <c r="J127"/>
  <c r="BK125"/>
  <c i="10" r="BK263"/>
  <c r="J263"/>
  <c r="BK262"/>
  <c r="J262"/>
  <c r="BK261"/>
  <c r="J260"/>
  <c r="BK258"/>
  <c r="J257"/>
  <c r="J256"/>
  <c r="J255"/>
  <c r="BK254"/>
  <c r="J252"/>
  <c r="J251"/>
  <c r="BK250"/>
  <c r="J247"/>
  <c r="BK243"/>
  <c r="BK240"/>
  <c r="J237"/>
  <c r="J233"/>
  <c r="BK232"/>
  <c r="BK231"/>
  <c r="J230"/>
  <c r="BK229"/>
  <c r="BK228"/>
  <c r="BK226"/>
  <c r="BK221"/>
  <c r="BK219"/>
  <c r="BK218"/>
  <c r="J217"/>
  <c r="J214"/>
  <c r="BK213"/>
  <c r="BK212"/>
  <c r="J210"/>
  <c r="BK209"/>
  <c r="J208"/>
  <c r="J206"/>
  <c r="J202"/>
  <c r="BK200"/>
  <c r="BK199"/>
  <c r="BK197"/>
  <c r="BK195"/>
  <c r="J194"/>
  <c r="J193"/>
  <c r="J191"/>
  <c r="BK189"/>
  <c r="J188"/>
  <c r="BK186"/>
  <c r="BK185"/>
  <c r="BK184"/>
  <c r="J178"/>
  <c r="BK170"/>
  <c r="BK165"/>
  <c r="J159"/>
  <c r="BK158"/>
  <c r="J154"/>
  <c r="BK153"/>
  <c r="J149"/>
  <c r="J148"/>
  <c r="BK143"/>
  <c r="BK142"/>
  <c r="J137"/>
  <c r="BK136"/>
  <c r="BK131"/>
  <c i="9" r="J204"/>
  <c r="BK203"/>
  <c r="BK202"/>
  <c r="J199"/>
  <c r="J197"/>
  <c r="BK194"/>
  <c r="BK192"/>
  <c r="BK191"/>
  <c r="J189"/>
  <c r="BK187"/>
  <c r="J186"/>
  <c r="J185"/>
  <c r="BK183"/>
  <c r="J182"/>
  <c r="J179"/>
  <c r="BK178"/>
  <c r="BK176"/>
  <c r="BK175"/>
  <c r="BK174"/>
  <c r="J173"/>
  <c r="J171"/>
  <c r="J170"/>
  <c r="BK168"/>
  <c r="BK167"/>
  <c r="BK165"/>
  <c r="BK164"/>
  <c r="BK163"/>
  <c r="J162"/>
  <c r="J161"/>
  <c r="BK153"/>
  <c r="J152"/>
  <c r="BK151"/>
  <c r="J150"/>
  <c r="BK147"/>
  <c r="BK145"/>
  <c r="J144"/>
  <c r="BK140"/>
  <c r="BK134"/>
  <c r="J133"/>
  <c r="J131"/>
  <c r="BK128"/>
  <c i="8" r="BK179"/>
  <c r="BK178"/>
  <c r="BK172"/>
  <c r="BK171"/>
  <c r="BK170"/>
  <c r="BK160"/>
  <c r="BK157"/>
  <c r="J156"/>
  <c r="BK155"/>
  <c r="BK150"/>
  <c r="J148"/>
  <c r="J145"/>
  <c r="BK139"/>
  <c r="BK136"/>
  <c r="BK135"/>
  <c r="BK131"/>
  <c r="BK130"/>
  <c r="BK128"/>
  <c r="BK127"/>
  <c r="BK126"/>
  <c r="BK125"/>
  <c i="7" r="BK207"/>
  <c r="J207"/>
  <c r="BK205"/>
  <c r="BK203"/>
  <c r="J202"/>
  <c r="J198"/>
  <c r="BK196"/>
  <c r="BK194"/>
  <c r="J192"/>
  <c r="J191"/>
  <c r="J189"/>
  <c r="J186"/>
  <c r="J181"/>
  <c r="J180"/>
  <c r="BK177"/>
  <c r="J176"/>
  <c r="J174"/>
  <c r="J170"/>
  <c r="J169"/>
  <c r="BK167"/>
  <c r="J166"/>
  <c r="BK164"/>
  <c r="BK161"/>
  <c r="BK160"/>
  <c r="BK159"/>
  <c r="J153"/>
  <c r="BK152"/>
  <c r="J151"/>
  <c r="J149"/>
  <c r="BK147"/>
  <c r="J146"/>
  <c r="J142"/>
  <c r="BK140"/>
  <c r="J139"/>
  <c r="J135"/>
  <c r="J134"/>
  <c r="J132"/>
  <c r="J131"/>
  <c r="J130"/>
  <c r="J128"/>
  <c r="J127"/>
  <c r="J122"/>
  <c i="6" r="J138"/>
  <c r="J136"/>
  <c r="J135"/>
  <c r="BK134"/>
  <c r="BK130"/>
  <c r="BK128"/>
  <c r="BK126"/>
  <c i="5" r="J141"/>
  <c r="J139"/>
  <c r="BK137"/>
  <c r="J133"/>
  <c r="BK124"/>
  <c i="4" r="BK141"/>
  <c r="BK138"/>
  <c r="J137"/>
  <c r="J136"/>
  <c r="J132"/>
  <c r="BK128"/>
  <c r="J125"/>
  <c i="3" r="BK139"/>
  <c r="J137"/>
  <c r="BK136"/>
  <c r="J135"/>
  <c r="BK133"/>
  <c r="BK132"/>
  <c r="BK130"/>
  <c r="BK127"/>
  <c i="2" r="BK503"/>
  <c r="J503"/>
  <c r="BK502"/>
  <c r="J502"/>
  <c r="BK501"/>
  <c r="J501"/>
  <c r="BK500"/>
  <c r="J500"/>
  <c r="BK498"/>
  <c r="BK497"/>
  <c r="J494"/>
  <c r="BK492"/>
  <c r="J491"/>
  <c r="J490"/>
  <c r="J488"/>
  <c r="J487"/>
  <c r="BK482"/>
  <c r="J481"/>
  <c r="BK480"/>
  <c r="J472"/>
  <c r="J471"/>
  <c r="J470"/>
  <c r="J469"/>
  <c r="BK468"/>
  <c r="BK467"/>
  <c r="J466"/>
  <c r="J462"/>
  <c r="BK458"/>
  <c r="J455"/>
  <c r="BK452"/>
  <c r="J451"/>
  <c r="J449"/>
  <c r="J448"/>
  <c r="BK446"/>
  <c r="J445"/>
  <c r="J444"/>
  <c r="BK443"/>
  <c r="J442"/>
  <c r="BK440"/>
  <c r="BK439"/>
  <c r="J438"/>
  <c r="J437"/>
  <c r="J436"/>
  <c r="J435"/>
  <c r="BK434"/>
  <c r="BK432"/>
  <c r="BK431"/>
  <c r="J428"/>
  <c r="J427"/>
  <c r="BK425"/>
  <c r="J424"/>
  <c r="J420"/>
  <c r="BK419"/>
  <c r="BK416"/>
  <c r="J414"/>
  <c r="BK413"/>
  <c r="BK411"/>
  <c r="J402"/>
  <c r="BK400"/>
  <c r="BK398"/>
  <c r="J395"/>
  <c r="J392"/>
  <c r="BK391"/>
  <c r="BK390"/>
  <c r="J388"/>
  <c r="BK386"/>
  <c r="BK384"/>
  <c r="J382"/>
  <c r="J379"/>
  <c r="BK378"/>
  <c r="J377"/>
  <c r="BK376"/>
  <c r="BK375"/>
  <c r="J372"/>
  <c r="BK370"/>
  <c r="BK369"/>
  <c r="BK368"/>
  <c r="BK366"/>
  <c r="J364"/>
  <c r="J358"/>
  <c r="BK357"/>
  <c r="BK356"/>
  <c r="BK354"/>
  <c r="J353"/>
  <c r="J352"/>
  <c r="J350"/>
  <c r="J347"/>
  <c r="BK344"/>
  <c r="BK342"/>
  <c r="BK341"/>
  <c r="BK339"/>
  <c r="J338"/>
  <c r="J336"/>
  <c r="J335"/>
  <c r="BK333"/>
  <c r="J329"/>
  <c r="BK328"/>
  <c r="J327"/>
  <c r="J322"/>
  <c r="BK319"/>
  <c r="BK318"/>
  <c r="BK314"/>
  <c r="BK313"/>
  <c r="J312"/>
  <c r="J311"/>
  <c r="J307"/>
  <c r="BK306"/>
  <c r="BK303"/>
  <c r="J302"/>
  <c r="BK300"/>
  <c r="BK297"/>
  <c r="J295"/>
  <c r="BK294"/>
  <c r="J292"/>
  <c r="BK291"/>
  <c r="J289"/>
  <c r="BK286"/>
  <c r="BK285"/>
  <c r="BK284"/>
  <c r="J281"/>
  <c r="BK273"/>
  <c r="BK268"/>
  <c r="BK265"/>
  <c r="J262"/>
  <c r="BK261"/>
  <c r="BK260"/>
  <c r="J253"/>
  <c r="J251"/>
  <c r="BK250"/>
  <c r="J249"/>
  <c r="J248"/>
  <c r="J242"/>
  <c r="BK235"/>
  <c r="BK234"/>
  <c r="J233"/>
  <c r="BK229"/>
  <c r="BK228"/>
  <c r="J225"/>
  <c r="J223"/>
  <c r="J222"/>
  <c r="J221"/>
  <c r="J218"/>
  <c r="BK217"/>
  <c r="BK216"/>
  <c r="BK215"/>
  <c r="BK213"/>
  <c r="BK212"/>
  <c r="J211"/>
  <c r="J210"/>
  <c r="BK209"/>
  <c r="BK208"/>
  <c r="J205"/>
  <c r="BK204"/>
  <c r="J198"/>
  <c r="J197"/>
  <c r="J193"/>
  <c r="J191"/>
  <c r="BK189"/>
  <c r="J188"/>
  <c r="J185"/>
  <c r="BK182"/>
  <c r="J181"/>
  <c r="J179"/>
  <c r="BK177"/>
  <c r="BK174"/>
  <c r="J173"/>
  <c r="BK170"/>
  <c r="J167"/>
  <c r="BK166"/>
  <c r="J165"/>
  <c r="BK163"/>
  <c r="J161"/>
  <c r="BK160"/>
  <c r="J159"/>
  <c r="BK158"/>
  <c r="BK156"/>
  <c r="J155"/>
  <c r="BK154"/>
  <c r="J153"/>
  <c r="J152"/>
  <c r="J151"/>
  <c r="J150"/>
  <c i="1" r="AS110"/>
  <c i="14" r="F35"/>
  <c i="1" r="BB107"/>
  <c i="14" r="J34"/>
  <c i="1" r="AW107"/>
  <c i="14" r="F36"/>
  <c i="1" r="BC107"/>
  <c i="14" r="F37"/>
  <c i="1" r="BD107"/>
  <c i="2" l="1" r="R147"/>
  <c r="P157"/>
  <c r="P164"/>
  <c r="R178"/>
  <c r="P196"/>
  <c r="R201"/>
  <c r="R247"/>
  <c r="R255"/>
  <c r="P267"/>
  <c r="P274"/>
  <c r="P290"/>
  <c r="P304"/>
  <c r="P309"/>
  <c r="T309"/>
  <c r="BK351"/>
  <c r="J351"/>
  <c r="J115"/>
  <c r="BK380"/>
  <c r="J380"/>
  <c r="J116"/>
  <c r="P380"/>
  <c r="R396"/>
  <c r="P430"/>
  <c r="P450"/>
  <c r="R460"/>
  <c r="R464"/>
  <c r="BK486"/>
  <c r="J486"/>
  <c r="J123"/>
  <c r="R486"/>
  <c r="P495"/>
  <c r="R499"/>
  <c i="3" r="BK123"/>
  <c r="J123"/>
  <c r="J98"/>
  <c r="P123"/>
  <c r="P129"/>
  <c r="P134"/>
  <c r="P138"/>
  <c i="4" r="T124"/>
  <c r="T127"/>
  <c r="T133"/>
  <c i="5" r="R125"/>
  <c r="R122"/>
  <c r="R121"/>
  <c r="R130"/>
  <c i="6" r="P125"/>
  <c r="P122"/>
  <c r="P121"/>
  <c i="1" r="AU99"/>
  <c i="6" r="T132"/>
  <c i="7" r="BK123"/>
  <c r="J123"/>
  <c r="J98"/>
  <c r="BK155"/>
  <c r="J155"/>
  <c r="J99"/>
  <c r="BK188"/>
  <c r="J188"/>
  <c r="J100"/>
  <c i="8" r="P121"/>
  <c r="P142"/>
  <c r="T153"/>
  <c r="T162"/>
  <c i="9" r="BK127"/>
  <c r="J127"/>
  <c r="J99"/>
  <c r="R127"/>
  <c r="T135"/>
  <c r="T155"/>
  <c r="T177"/>
  <c r="T181"/>
  <c r="T190"/>
  <c i="10" r="BK127"/>
  <c r="BK147"/>
  <c r="J147"/>
  <c r="J100"/>
  <c r="BK198"/>
  <c r="J198"/>
  <c r="J101"/>
  <c r="BK203"/>
  <c r="J203"/>
  <c r="J102"/>
  <c r="BK249"/>
  <c r="J249"/>
  <c r="J103"/>
  <c r="T253"/>
  <c i="11" r="BK124"/>
  <c r="BK145"/>
  <c r="J145"/>
  <c r="J100"/>
  <c r="P155"/>
  <c i="12" r="R124"/>
  <c r="T140"/>
  <c i="13" r="BK125"/>
  <c r="P142"/>
  <c r="T148"/>
  <c r="T159"/>
  <c i="15" r="BK118"/>
  <c r="BK117"/>
  <c r="J117"/>
  <c r="J96"/>
  <c i="17" r="T128"/>
  <c r="R140"/>
  <c r="R148"/>
  <c r="P152"/>
  <c i="2" r="BK157"/>
  <c r="J157"/>
  <c r="J99"/>
  <c r="R157"/>
  <c r="R164"/>
  <c r="T178"/>
  <c r="BK201"/>
  <c r="J201"/>
  <c r="J104"/>
  <c r="BK247"/>
  <c r="J247"/>
  <c r="J105"/>
  <c r="BK255"/>
  <c r="J255"/>
  <c r="J108"/>
  <c r="T255"/>
  <c r="BK274"/>
  <c r="J274"/>
  <c r="J110"/>
  <c r="BK290"/>
  <c r="J290"/>
  <c r="J111"/>
  <c r="BK304"/>
  <c r="J304"/>
  <c r="J112"/>
  <c r="T304"/>
  <c r="BK332"/>
  <c r="J332"/>
  <c r="J114"/>
  <c r="T332"/>
  <c r="T351"/>
  <c r="T380"/>
  <c r="T396"/>
  <c r="R430"/>
  <c r="R450"/>
  <c r="BK464"/>
  <c r="J464"/>
  <c r="J121"/>
  <c r="BK477"/>
  <c r="J477"/>
  <c r="J122"/>
  <c r="R477"/>
  <c r="T486"/>
  <c r="R495"/>
  <c r="P499"/>
  <c i="3" r="R123"/>
  <c r="R129"/>
  <c r="R134"/>
  <c r="R138"/>
  <c i="4" r="P124"/>
  <c r="P127"/>
  <c r="BK133"/>
  <c r="J133"/>
  <c r="J101"/>
  <c i="5" r="T125"/>
  <c r="T122"/>
  <c r="T121"/>
  <c r="P130"/>
  <c i="6" r="R125"/>
  <c r="R122"/>
  <c r="R121"/>
  <c r="R132"/>
  <c i="7" r="P123"/>
  <c r="P120"/>
  <c i="1" r="AU100"/>
  <c i="7" r="T155"/>
  <c r="R188"/>
  <c i="8" r="R121"/>
  <c r="T142"/>
  <c r="P153"/>
  <c r="BK162"/>
  <c r="J162"/>
  <c r="J100"/>
  <c i="9" r="BK135"/>
  <c r="J135"/>
  <c r="J100"/>
  <c r="R155"/>
  <c r="P177"/>
  <c r="BK181"/>
  <c r="J181"/>
  <c r="J103"/>
  <c r="R190"/>
  <c i="10" r="P127"/>
  <c r="T147"/>
  <c r="T198"/>
  <c r="R203"/>
  <c r="R249"/>
  <c r="R253"/>
  <c i="11" r="T124"/>
  <c r="R145"/>
  <c r="R155"/>
  <c i="12" r="T124"/>
  <c r="T122"/>
  <c r="T121"/>
  <c r="P140"/>
  <c i="13" r="R125"/>
  <c r="T142"/>
  <c r="R148"/>
  <c r="BK159"/>
  <c r="J159"/>
  <c r="J103"/>
  <c i="15" r="P118"/>
  <c r="P117"/>
  <c i="1" r="AU108"/>
  <c i="17" r="BK128"/>
  <c r="J128"/>
  <c r="J99"/>
  <c r="BK140"/>
  <c r="J140"/>
  <c r="J101"/>
  <c r="BK148"/>
  <c r="J148"/>
  <c r="J102"/>
  <c r="T152"/>
  <c i="2" r="P147"/>
  <c r="BK164"/>
  <c r="J164"/>
  <c r="J100"/>
  <c r="BK178"/>
  <c r="J178"/>
  <c r="J102"/>
  <c r="BK196"/>
  <c r="J196"/>
  <c r="J103"/>
  <c r="T196"/>
  <c r="T201"/>
  <c r="T247"/>
  <c r="P255"/>
  <c r="R267"/>
  <c r="R274"/>
  <c r="R290"/>
  <c r="R304"/>
  <c r="R309"/>
  <c r="P332"/>
  <c r="P351"/>
  <c r="BK396"/>
  <c r="J396"/>
  <c r="J117"/>
  <c r="BK430"/>
  <c r="J430"/>
  <c r="J118"/>
  <c r="BK450"/>
  <c r="J450"/>
  <c r="J119"/>
  <c r="BK460"/>
  <c r="J460"/>
  <c r="J120"/>
  <c r="T460"/>
  <c r="T464"/>
  <c r="T477"/>
  <c r="P486"/>
  <c r="BK499"/>
  <c r="J499"/>
  <c r="J125"/>
  <c i="3" r="T123"/>
  <c r="T129"/>
  <c r="BK138"/>
  <c r="J138"/>
  <c r="J101"/>
  <c i="4" r="BK127"/>
  <c r="J127"/>
  <c r="J99"/>
  <c r="R133"/>
  <c i="5" r="P125"/>
  <c r="P122"/>
  <c r="P121"/>
  <c i="1" r="AU98"/>
  <c i="5" r="T130"/>
  <c i="6" r="BK125"/>
  <c r="J125"/>
  <c r="J99"/>
  <c r="BK132"/>
  <c r="J132"/>
  <c r="J100"/>
  <c i="7" r="T123"/>
  <c r="T120"/>
  <c r="R155"/>
  <c r="P188"/>
  <c i="8" r="BK121"/>
  <c r="J121"/>
  <c r="J97"/>
  <c r="BK142"/>
  <c r="J142"/>
  <c r="J98"/>
  <c r="BK153"/>
  <c r="J153"/>
  <c r="J99"/>
  <c r="P162"/>
  <c i="9" r="P127"/>
  <c r="P135"/>
  <c r="BK155"/>
  <c r="J155"/>
  <c r="J101"/>
  <c r="BK177"/>
  <c r="J177"/>
  <c r="J102"/>
  <c r="R181"/>
  <c r="P190"/>
  <c i="10" r="R127"/>
  <c r="P147"/>
  <c r="R198"/>
  <c r="P203"/>
  <c r="P249"/>
  <c r="BK253"/>
  <c r="J253"/>
  <c r="J104"/>
  <c i="11" r="P124"/>
  <c r="T145"/>
  <c r="BK155"/>
  <c r="J155"/>
  <c r="J101"/>
  <c i="12" r="P124"/>
  <c r="P122"/>
  <c r="P121"/>
  <c i="1" r="AU105"/>
  <c i="12" r="R140"/>
  <c i="13" r="P125"/>
  <c r="BK142"/>
  <c r="J142"/>
  <c r="J99"/>
  <c r="BK148"/>
  <c r="J148"/>
  <c r="J100"/>
  <c r="R159"/>
  <c i="15" r="R118"/>
  <c r="R117"/>
  <c i="17" r="P128"/>
  <c r="P127"/>
  <c i="1" r="AU111"/>
  <c i="17" r="P140"/>
  <c r="P148"/>
  <c r="BK152"/>
  <c r="J152"/>
  <c r="J103"/>
  <c i="18" r="BK121"/>
  <c r="J121"/>
  <c r="J98"/>
  <c r="R121"/>
  <c r="R118"/>
  <c i="19" r="BK119"/>
  <c r="J119"/>
  <c r="J97"/>
  <c r="P119"/>
  <c r="R119"/>
  <c r="T119"/>
  <c r="BK125"/>
  <c r="J125"/>
  <c r="J98"/>
  <c r="P125"/>
  <c r="R125"/>
  <c i="2" r="BK147"/>
  <c r="J147"/>
  <c r="J98"/>
  <c r="T147"/>
  <c r="T157"/>
  <c r="T164"/>
  <c r="P178"/>
  <c r="R196"/>
  <c r="P201"/>
  <c r="P247"/>
  <c r="BK267"/>
  <c r="J267"/>
  <c r="J109"/>
  <c r="T267"/>
  <c r="T274"/>
  <c r="T290"/>
  <c r="BK309"/>
  <c r="J309"/>
  <c r="J113"/>
  <c r="R332"/>
  <c r="R351"/>
  <c r="R380"/>
  <c r="P396"/>
  <c r="T430"/>
  <c r="T450"/>
  <c r="P460"/>
  <c r="P464"/>
  <c r="P477"/>
  <c r="BK495"/>
  <c r="J495"/>
  <c r="J124"/>
  <c r="T495"/>
  <c r="T499"/>
  <c i="3" r="BK129"/>
  <c r="J129"/>
  <c r="J99"/>
  <c r="BK134"/>
  <c r="J134"/>
  <c r="J100"/>
  <c r="T134"/>
  <c r="T138"/>
  <c i="4" r="BK124"/>
  <c r="J124"/>
  <c r="J98"/>
  <c r="R124"/>
  <c r="R123"/>
  <c r="R122"/>
  <c r="R127"/>
  <c r="P133"/>
  <c i="5" r="BK125"/>
  <c r="J125"/>
  <c r="J99"/>
  <c r="BK130"/>
  <c r="J130"/>
  <c r="J100"/>
  <c i="6" r="T125"/>
  <c r="T122"/>
  <c r="T121"/>
  <c r="P132"/>
  <c i="7" r="R123"/>
  <c r="R120"/>
  <c r="P155"/>
  <c r="T188"/>
  <c i="8" r="T121"/>
  <c r="T120"/>
  <c r="R142"/>
  <c r="R153"/>
  <c r="R162"/>
  <c i="9" r="T127"/>
  <c r="T125"/>
  <c r="T124"/>
  <c r="R135"/>
  <c r="P155"/>
  <c r="R177"/>
  <c r="P181"/>
  <c r="BK190"/>
  <c r="J190"/>
  <c r="J104"/>
  <c i="10" r="T127"/>
  <c r="R147"/>
  <c r="P198"/>
  <c r="T203"/>
  <c r="T249"/>
  <c r="P253"/>
  <c i="11" r="R124"/>
  <c r="R122"/>
  <c r="R121"/>
  <c r="P145"/>
  <c r="T155"/>
  <c i="12" r="BK124"/>
  <c r="J124"/>
  <c r="J99"/>
  <c r="BK140"/>
  <c r="J140"/>
  <c r="J100"/>
  <c i="13" r="T125"/>
  <c r="T124"/>
  <c r="R142"/>
  <c r="P148"/>
  <c r="P159"/>
  <c i="15" r="T118"/>
  <c r="T117"/>
  <c i="17" r="R128"/>
  <c r="R127"/>
  <c r="T140"/>
  <c r="T148"/>
  <c r="R152"/>
  <c i="18" r="P121"/>
  <c r="P118"/>
  <c i="1" r="AU112"/>
  <c i="18" r="T121"/>
  <c r="T118"/>
  <c i="19" r="T125"/>
  <c i="2" r="J91"/>
  <c r="F142"/>
  <c r="BE148"/>
  <c r="BE171"/>
  <c r="BE183"/>
  <c r="BE184"/>
  <c r="BE186"/>
  <c r="BE190"/>
  <c r="BE194"/>
  <c r="BE219"/>
  <c r="BE223"/>
  <c r="BE224"/>
  <c r="BE227"/>
  <c r="BE231"/>
  <c r="BE237"/>
  <c r="BE241"/>
  <c r="BE245"/>
  <c r="BE246"/>
  <c r="BE256"/>
  <c r="BE257"/>
  <c r="BE263"/>
  <c r="BE266"/>
  <c r="BE269"/>
  <c r="BE279"/>
  <c r="BE282"/>
  <c r="BE283"/>
  <c r="BE287"/>
  <c r="BE308"/>
  <c r="BE311"/>
  <c r="BE315"/>
  <c r="BE316"/>
  <c r="BE323"/>
  <c r="BE324"/>
  <c r="BE325"/>
  <c r="BE329"/>
  <c r="BE330"/>
  <c r="BE331"/>
  <c r="BE334"/>
  <c r="BE336"/>
  <c r="BE345"/>
  <c r="BE347"/>
  <c r="BE349"/>
  <c r="BE355"/>
  <c r="BE359"/>
  <c r="BE360"/>
  <c r="BE362"/>
  <c r="BE383"/>
  <c r="BE390"/>
  <c r="BE392"/>
  <c r="BE393"/>
  <c r="BE399"/>
  <c r="BE403"/>
  <c r="BE407"/>
  <c r="BE408"/>
  <c r="BE415"/>
  <c r="BE416"/>
  <c r="BE417"/>
  <c r="BE427"/>
  <c r="BE428"/>
  <c r="BE429"/>
  <c r="BE455"/>
  <c r="BE459"/>
  <c r="BE461"/>
  <c r="BE474"/>
  <c r="BE475"/>
  <c r="BE478"/>
  <c r="BE479"/>
  <c r="BE483"/>
  <c r="BE484"/>
  <c r="BE494"/>
  <c r="BE496"/>
  <c r="BE497"/>
  <c r="BE498"/>
  <c r="BE500"/>
  <c r="BE501"/>
  <c r="BE502"/>
  <c r="BE503"/>
  <c r="BK176"/>
  <c r="J176"/>
  <c r="J101"/>
  <c i="3" r="E85"/>
  <c r="J89"/>
  <c r="J117"/>
  <c r="BE124"/>
  <c r="BE125"/>
  <c r="BE126"/>
  <c r="BE131"/>
  <c r="BE144"/>
  <c i="4" r="J91"/>
  <c r="E112"/>
  <c r="F118"/>
  <c r="BE126"/>
  <c r="BE129"/>
  <c r="BE132"/>
  <c r="BE139"/>
  <c i="5" r="E85"/>
  <c r="J92"/>
  <c r="BE126"/>
  <c r="BE127"/>
  <c r="BE129"/>
  <c r="BE134"/>
  <c r="BE135"/>
  <c r="BK123"/>
  <c r="BK122"/>
  <c r="BK121"/>
  <c r="J121"/>
  <c r="J96"/>
  <c r="BK140"/>
  <c r="J140"/>
  <c r="J101"/>
  <c i="6" r="F92"/>
  <c r="J117"/>
  <c r="BE131"/>
  <c i="7" r="J89"/>
  <c r="F92"/>
  <c r="J116"/>
  <c r="BE124"/>
  <c r="BE125"/>
  <c r="BE129"/>
  <c r="BE137"/>
  <c r="BE138"/>
  <c r="BE142"/>
  <c r="BE143"/>
  <c r="BE145"/>
  <c r="BE148"/>
  <c r="BE153"/>
  <c r="BE157"/>
  <c r="BE158"/>
  <c r="BE162"/>
  <c r="BE171"/>
  <c r="BE172"/>
  <c r="BE176"/>
  <c r="BE178"/>
  <c r="BE179"/>
  <c r="BE182"/>
  <c r="BE183"/>
  <c r="BE184"/>
  <c r="BE186"/>
  <c r="BE190"/>
  <c r="BE201"/>
  <c r="BE207"/>
  <c i="8" r="F91"/>
  <c r="J117"/>
  <c r="BE123"/>
  <c r="BE129"/>
  <c r="BE133"/>
  <c r="BE136"/>
  <c r="BE137"/>
  <c r="BE140"/>
  <c r="BE159"/>
  <c r="BE163"/>
  <c r="BE164"/>
  <c r="BE165"/>
  <c r="BE167"/>
  <c r="BE173"/>
  <c r="BE174"/>
  <c r="BE175"/>
  <c r="BE176"/>
  <c i="9" r="J89"/>
  <c r="J92"/>
  <c r="J120"/>
  <c r="BE136"/>
  <c r="BE138"/>
  <c r="BE141"/>
  <c r="BE143"/>
  <c r="BE148"/>
  <c r="BE149"/>
  <c r="BE152"/>
  <c r="BE154"/>
  <c r="BE156"/>
  <c r="BE158"/>
  <c r="BE161"/>
  <c r="BE162"/>
  <c r="BE169"/>
  <c r="BE172"/>
  <c r="BE184"/>
  <c r="BE185"/>
  <c r="BE188"/>
  <c r="BE195"/>
  <c r="BE196"/>
  <c r="BE198"/>
  <c r="BE200"/>
  <c i="10" r="F92"/>
  <c r="J118"/>
  <c r="BE128"/>
  <c r="BE129"/>
  <c r="BE130"/>
  <c r="BE132"/>
  <c r="BE133"/>
  <c r="BE138"/>
  <c r="BE140"/>
  <c r="BE144"/>
  <c r="BE145"/>
  <c r="BE146"/>
  <c r="BE150"/>
  <c r="BE155"/>
  <c r="BE156"/>
  <c r="BE160"/>
  <c r="BE161"/>
  <c r="BE162"/>
  <c r="BE167"/>
  <c r="BE168"/>
  <c r="BE171"/>
  <c r="BE174"/>
  <c r="BE176"/>
  <c r="BE181"/>
  <c r="BE192"/>
  <c r="BE204"/>
  <c r="BE206"/>
  <c r="BE222"/>
  <c r="BE223"/>
  <c r="BE227"/>
  <c r="BE235"/>
  <c r="BE244"/>
  <c r="BE245"/>
  <c r="BE262"/>
  <c r="BE263"/>
  <c i="11" r="J89"/>
  <c r="E111"/>
  <c r="J118"/>
  <c r="BE127"/>
  <c r="BE128"/>
  <c r="BE132"/>
  <c r="BE133"/>
  <c r="BE139"/>
  <c r="BE143"/>
  <c r="BE147"/>
  <c r="BE148"/>
  <c r="BE149"/>
  <c r="BE168"/>
  <c i="12" r="F92"/>
  <c r="J115"/>
  <c r="J118"/>
  <c r="BE128"/>
  <c r="BE132"/>
  <c r="BE146"/>
  <c r="BE148"/>
  <c r="BE151"/>
  <c r="BE152"/>
  <c i="13" r="F92"/>
  <c r="BE131"/>
  <c r="BE132"/>
  <c r="BE134"/>
  <c r="BE136"/>
  <c r="BE139"/>
  <c r="BE144"/>
  <c r="BE145"/>
  <c r="BE147"/>
  <c r="BE149"/>
  <c r="BE153"/>
  <c r="BE154"/>
  <c r="BE165"/>
  <c r="BE167"/>
  <c r="BK140"/>
  <c r="J140"/>
  <c r="J98"/>
  <c i="14" r="F91"/>
  <c r="J92"/>
  <c r="J111"/>
  <c r="BE119"/>
  <c r="BK118"/>
  <c r="J118"/>
  <c r="J97"/>
  <c i="15" r="F91"/>
  <c r="J92"/>
  <c r="J111"/>
  <c r="F114"/>
  <c r="BE119"/>
  <c i="16" r="J92"/>
  <c r="J114"/>
  <c r="J116"/>
  <c i="17" r="E85"/>
  <c r="BE129"/>
  <c r="BE137"/>
  <c r="BE141"/>
  <c r="BE145"/>
  <c r="BE159"/>
  <c i="18" r="J92"/>
  <c r="J112"/>
  <c r="F115"/>
  <c r="BE120"/>
  <c r="BE122"/>
  <c i="2" r="J89"/>
  <c r="BE151"/>
  <c r="BE172"/>
  <c r="BE177"/>
  <c r="BE180"/>
  <c r="BE187"/>
  <c r="BE189"/>
  <c r="BE191"/>
  <c r="BE192"/>
  <c r="BE197"/>
  <c r="BE199"/>
  <c r="BE200"/>
  <c r="BE203"/>
  <c r="BE206"/>
  <c r="BE210"/>
  <c r="BE212"/>
  <c r="BE217"/>
  <c r="BE218"/>
  <c r="BE220"/>
  <c r="BE222"/>
  <c r="BE225"/>
  <c r="BE230"/>
  <c r="BE234"/>
  <c r="BE236"/>
  <c r="BE238"/>
  <c r="BE244"/>
  <c r="BE248"/>
  <c r="BE261"/>
  <c r="BE262"/>
  <c r="BE265"/>
  <c r="BE271"/>
  <c r="BE278"/>
  <c r="BE281"/>
  <c r="BE284"/>
  <c r="BE291"/>
  <c r="BE292"/>
  <c r="BE296"/>
  <c r="BE299"/>
  <c r="BE305"/>
  <c r="BE319"/>
  <c r="BE326"/>
  <c r="BE328"/>
  <c r="BE333"/>
  <c r="BE335"/>
  <c r="BE337"/>
  <c r="BE339"/>
  <c r="BE340"/>
  <c r="BE343"/>
  <c r="BE348"/>
  <c r="BE352"/>
  <c r="BE358"/>
  <c r="BE361"/>
  <c r="BE363"/>
  <c r="BE364"/>
  <c r="BE371"/>
  <c r="BE375"/>
  <c r="BE376"/>
  <c r="BE378"/>
  <c r="BE379"/>
  <c r="BE381"/>
  <c r="BE384"/>
  <c r="BE395"/>
  <c r="BE401"/>
  <c r="BE404"/>
  <c r="BE405"/>
  <c r="BE406"/>
  <c r="BE412"/>
  <c r="BE419"/>
  <c r="BE421"/>
  <c r="BE424"/>
  <c r="BE425"/>
  <c r="BE431"/>
  <c r="BE433"/>
  <c r="BE434"/>
  <c r="BE438"/>
  <c r="BE439"/>
  <c r="BE440"/>
  <c r="BE451"/>
  <c r="BE454"/>
  <c r="BE463"/>
  <c r="BE465"/>
  <c r="BE468"/>
  <c r="BE471"/>
  <c r="BE473"/>
  <c r="BE480"/>
  <c r="BE485"/>
  <c r="BE492"/>
  <c i="3" r="F91"/>
  <c r="J92"/>
  <c r="F118"/>
  <c r="BE127"/>
  <c r="BE136"/>
  <c i="4" r="J92"/>
  <c r="J116"/>
  <c r="BE125"/>
  <c r="BE141"/>
  <c r="BK140"/>
  <c r="J140"/>
  <c r="J102"/>
  <c i="5" r="J91"/>
  <c r="J115"/>
  <c r="BE132"/>
  <c r="BE133"/>
  <c r="BE139"/>
  <c i="6" r="J89"/>
  <c r="E111"/>
  <c r="BE136"/>
  <c r="BE138"/>
  <c r="BK123"/>
  <c r="BK122"/>
  <c r="J122"/>
  <c r="J97"/>
  <c r="BK137"/>
  <c r="J137"/>
  <c r="J101"/>
  <c i="7" r="E85"/>
  <c r="BE126"/>
  <c r="BE128"/>
  <c r="BE133"/>
  <c r="BE139"/>
  <c r="BE146"/>
  <c r="BE149"/>
  <c r="BE150"/>
  <c r="BE154"/>
  <c r="BE161"/>
  <c r="BE163"/>
  <c r="BE164"/>
  <c r="BE165"/>
  <c r="BE169"/>
  <c r="BE173"/>
  <c r="BE177"/>
  <c r="BE181"/>
  <c r="BE192"/>
  <c r="BE202"/>
  <c r="BE203"/>
  <c r="BE206"/>
  <c i="8" r="J91"/>
  <c r="J114"/>
  <c r="F117"/>
  <c r="BE126"/>
  <c r="BE128"/>
  <c r="BE135"/>
  <c r="BE143"/>
  <c r="BE144"/>
  <c r="BE151"/>
  <c r="BE161"/>
  <c r="BE168"/>
  <c r="BE169"/>
  <c r="BE170"/>
  <c r="BE171"/>
  <c r="BE172"/>
  <c r="BE178"/>
  <c i="9" r="F92"/>
  <c r="BE133"/>
  <c r="BE134"/>
  <c r="BE139"/>
  <c r="BE142"/>
  <c r="BE144"/>
  <c r="BE153"/>
  <c r="BE157"/>
  <c r="BE166"/>
  <c r="BE168"/>
  <c r="BE171"/>
  <c r="BE174"/>
  <c r="BE182"/>
  <c r="BE191"/>
  <c r="BE192"/>
  <c r="BE197"/>
  <c r="BE201"/>
  <c i="10" r="F91"/>
  <c r="J92"/>
  <c r="BE134"/>
  <c r="BE135"/>
  <c r="BE142"/>
  <c r="BE149"/>
  <c r="BE154"/>
  <c r="BE158"/>
  <c r="BE159"/>
  <c r="BE169"/>
  <c r="BE172"/>
  <c r="BE179"/>
  <c r="BE183"/>
  <c r="BE189"/>
  <c r="BE193"/>
  <c r="BE202"/>
  <c r="BE214"/>
  <c r="BE218"/>
  <c r="BE225"/>
  <c r="BE228"/>
  <c r="BE234"/>
  <c r="BE236"/>
  <c r="BE239"/>
  <c r="BE240"/>
  <c r="BE242"/>
  <c r="BE246"/>
  <c r="BE254"/>
  <c r="BE255"/>
  <c r="BE256"/>
  <c i="11" r="F91"/>
  <c r="F118"/>
  <c r="BE125"/>
  <c r="BE126"/>
  <c r="BE129"/>
  <c r="BE134"/>
  <c r="BE135"/>
  <c r="BE136"/>
  <c r="BE144"/>
  <c r="BE150"/>
  <c r="BE154"/>
  <c r="BE156"/>
  <c r="BE158"/>
  <c r="BE163"/>
  <c r="BE166"/>
  <c i="12" r="E85"/>
  <c r="J91"/>
  <c r="BE131"/>
  <c r="BE133"/>
  <c r="BE134"/>
  <c r="BE142"/>
  <c r="BE147"/>
  <c r="BE149"/>
  <c r="BK154"/>
  <c r="J154"/>
  <c r="J101"/>
  <c i="13" r="J91"/>
  <c r="J121"/>
  <c r="BE128"/>
  <c r="BE133"/>
  <c r="BE137"/>
  <c r="BE151"/>
  <c r="BE152"/>
  <c r="BE161"/>
  <c r="BE164"/>
  <c r="BK166"/>
  <c r="J166"/>
  <c r="J104"/>
  <c i="14" r="J91"/>
  <c r="F114"/>
  <c i="15" r="E85"/>
  <c r="J113"/>
  <c i="16" r="E85"/>
  <c r="F91"/>
  <c r="F117"/>
  <c r="BK122"/>
  <c r="J122"/>
  <c r="J98"/>
  <c i="17" r="BE142"/>
  <c r="BE150"/>
  <c r="BE155"/>
  <c r="BE156"/>
  <c r="BK158"/>
  <c r="J158"/>
  <c r="J105"/>
  <c i="18" r="F91"/>
  <c r="E108"/>
  <c r="BE125"/>
  <c i="19" r="BE129"/>
  <c i="2" r="E85"/>
  <c r="F141"/>
  <c r="J142"/>
  <c r="BE150"/>
  <c r="BE152"/>
  <c r="BE154"/>
  <c r="BE155"/>
  <c r="BE156"/>
  <c r="BE158"/>
  <c r="BE159"/>
  <c r="BE161"/>
  <c r="BE162"/>
  <c r="BE165"/>
  <c r="BE166"/>
  <c r="BE167"/>
  <c r="BE168"/>
  <c r="BE169"/>
  <c r="BE170"/>
  <c r="BE173"/>
  <c r="BE174"/>
  <c r="BE175"/>
  <c r="BE179"/>
  <c r="BE182"/>
  <c r="BE188"/>
  <c r="BE193"/>
  <c r="BE202"/>
  <c r="BE205"/>
  <c r="BE209"/>
  <c r="BE216"/>
  <c r="BE221"/>
  <c r="BE240"/>
  <c r="BE243"/>
  <c r="BE250"/>
  <c r="BE251"/>
  <c r="BE264"/>
  <c r="BE268"/>
  <c r="BE272"/>
  <c r="BE276"/>
  <c r="BE277"/>
  <c r="BE280"/>
  <c r="BE294"/>
  <c r="BE295"/>
  <c r="BE298"/>
  <c r="BE300"/>
  <c r="BE302"/>
  <c r="BE307"/>
  <c r="BE312"/>
  <c r="BE318"/>
  <c r="BE322"/>
  <c r="BE338"/>
  <c r="BE350"/>
  <c r="BE356"/>
  <c r="BE365"/>
  <c r="BE367"/>
  <c r="BE368"/>
  <c r="BE369"/>
  <c r="BE377"/>
  <c r="BE382"/>
  <c r="BE385"/>
  <c r="BE387"/>
  <c r="BE397"/>
  <c r="BE398"/>
  <c r="BE402"/>
  <c r="BE409"/>
  <c r="BE410"/>
  <c r="BE413"/>
  <c r="BE414"/>
  <c r="BE422"/>
  <c r="BE432"/>
  <c r="BE435"/>
  <c r="BE437"/>
  <c r="BE441"/>
  <c r="BE445"/>
  <c r="BE453"/>
  <c r="BE456"/>
  <c r="BE457"/>
  <c r="BE467"/>
  <c r="BE470"/>
  <c r="BE472"/>
  <c r="BE476"/>
  <c r="BE489"/>
  <c r="BE490"/>
  <c r="BE491"/>
  <c r="BE493"/>
  <c i="3" r="BE128"/>
  <c r="BE130"/>
  <c r="BE133"/>
  <c r="BE135"/>
  <c r="BE140"/>
  <c r="BE141"/>
  <c r="BE142"/>
  <c i="4" r="F119"/>
  <c r="BE135"/>
  <c r="BE138"/>
  <c r="BK131"/>
  <c r="J131"/>
  <c r="J100"/>
  <c i="5" r="F91"/>
  <c r="BE124"/>
  <c r="BE128"/>
  <c r="BE131"/>
  <c r="BE137"/>
  <c r="BE141"/>
  <c i="6" r="F91"/>
  <c r="J92"/>
  <c r="BE124"/>
  <c r="BE126"/>
  <c r="BE129"/>
  <c r="BE130"/>
  <c r="BE134"/>
  <c i="7" r="F91"/>
  <c r="J92"/>
  <c r="BE130"/>
  <c r="BE131"/>
  <c r="BE132"/>
  <c r="BE140"/>
  <c r="BE141"/>
  <c r="BE144"/>
  <c r="BE147"/>
  <c r="BE151"/>
  <c r="BE152"/>
  <c r="BE156"/>
  <c r="BE159"/>
  <c r="BE166"/>
  <c r="BE167"/>
  <c r="BE168"/>
  <c r="BE174"/>
  <c r="BE175"/>
  <c r="BE180"/>
  <c r="BE185"/>
  <c r="BE191"/>
  <c r="BE193"/>
  <c r="BE198"/>
  <c r="BE199"/>
  <c r="BE205"/>
  <c r="BK121"/>
  <c r="J121"/>
  <c r="J97"/>
  <c i="8" r="E110"/>
  <c r="BE122"/>
  <c r="BE124"/>
  <c r="BE134"/>
  <c r="BE138"/>
  <c r="BE150"/>
  <c r="BE155"/>
  <c r="BE156"/>
  <c r="BE166"/>
  <c r="BE177"/>
  <c r="BE179"/>
  <c r="BE180"/>
  <c i="9" r="E85"/>
  <c r="F91"/>
  <c r="BE128"/>
  <c r="BE129"/>
  <c r="BE130"/>
  <c r="BE132"/>
  <c r="BE137"/>
  <c r="BE140"/>
  <c r="BE151"/>
  <c r="BE159"/>
  <c r="BE167"/>
  <c r="BE176"/>
  <c r="BE178"/>
  <c r="BE186"/>
  <c r="BE187"/>
  <c r="BE194"/>
  <c r="BE199"/>
  <c r="BE202"/>
  <c r="BE206"/>
  <c i="10" r="J91"/>
  <c r="BE131"/>
  <c r="BE137"/>
  <c r="BE139"/>
  <c r="BE141"/>
  <c r="BE148"/>
  <c r="BE151"/>
  <c r="BE157"/>
  <c r="BE165"/>
  <c r="BE175"/>
  <c r="BE178"/>
  <c r="BE182"/>
  <c r="BE184"/>
  <c r="BE186"/>
  <c r="BE188"/>
  <c r="BE191"/>
  <c r="BE194"/>
  <c r="BE195"/>
  <c r="BE196"/>
  <c r="BE201"/>
  <c r="BE207"/>
  <c r="BE209"/>
  <c r="BE210"/>
  <c r="BE213"/>
  <c r="BE216"/>
  <c r="BE217"/>
  <c r="BE219"/>
  <c r="BE220"/>
  <c r="BE221"/>
  <c r="BE230"/>
  <c r="BE233"/>
  <c r="BE241"/>
  <c r="BE247"/>
  <c r="BE248"/>
  <c r="BE250"/>
  <c r="BE251"/>
  <c r="BE252"/>
  <c r="BE258"/>
  <c r="BE259"/>
  <c i="11" r="BE137"/>
  <c r="BE140"/>
  <c r="BE141"/>
  <c r="BE146"/>
  <c r="BE151"/>
  <c r="BE152"/>
  <c r="BE157"/>
  <c r="BE159"/>
  <c r="BE160"/>
  <c r="BE161"/>
  <c r="BE162"/>
  <c r="BE164"/>
  <c r="BE165"/>
  <c i="12" r="BE126"/>
  <c r="BE127"/>
  <c r="BE136"/>
  <c r="BE138"/>
  <c r="BE139"/>
  <c r="BE141"/>
  <c r="BE143"/>
  <c r="BE144"/>
  <c r="BE150"/>
  <c r="BE155"/>
  <c i="13" r="E85"/>
  <c r="J89"/>
  <c r="BE129"/>
  <c r="BE130"/>
  <c r="BE138"/>
  <c r="BE141"/>
  <c r="BE156"/>
  <c r="BE163"/>
  <c r="BK155"/>
  <c r="J155"/>
  <c r="J101"/>
  <c i="14" r="E85"/>
  <c i="16" r="BE123"/>
  <c r="BE125"/>
  <c r="BK126"/>
  <c r="J126"/>
  <c r="J100"/>
  <c i="17" r="J91"/>
  <c r="BE130"/>
  <c r="BE138"/>
  <c r="BE144"/>
  <c r="BE146"/>
  <c r="BE147"/>
  <c r="BE149"/>
  <c r="BE153"/>
  <c r="BE154"/>
  <c i="18" r="BK119"/>
  <c r="J119"/>
  <c r="J97"/>
  <c i="19" r="E85"/>
  <c r="F91"/>
  <c r="F92"/>
  <c r="J92"/>
  <c r="J112"/>
  <c r="BE121"/>
  <c r="BE123"/>
  <c r="BE126"/>
  <c r="BE128"/>
  <c i="2" r="BE149"/>
  <c r="BE153"/>
  <c r="BE160"/>
  <c r="BE163"/>
  <c r="BE181"/>
  <c r="BE185"/>
  <c r="BE195"/>
  <c r="BE198"/>
  <c r="BE204"/>
  <c r="BE207"/>
  <c r="BE208"/>
  <c r="BE211"/>
  <c r="BE213"/>
  <c r="BE214"/>
  <c r="BE215"/>
  <c r="BE226"/>
  <c r="BE228"/>
  <c r="BE229"/>
  <c r="BE232"/>
  <c r="BE233"/>
  <c r="BE235"/>
  <c r="BE239"/>
  <c r="BE242"/>
  <c r="BE249"/>
  <c r="BE253"/>
  <c r="BE258"/>
  <c r="BE259"/>
  <c r="BE260"/>
  <c r="BE270"/>
  <c r="BE273"/>
  <c r="BE275"/>
  <c r="BE285"/>
  <c r="BE286"/>
  <c r="BE288"/>
  <c r="BE289"/>
  <c r="BE293"/>
  <c r="BE297"/>
  <c r="BE301"/>
  <c r="BE303"/>
  <c r="BE306"/>
  <c r="BE310"/>
  <c r="BE313"/>
  <c r="BE314"/>
  <c r="BE317"/>
  <c r="BE320"/>
  <c r="BE321"/>
  <c r="BE327"/>
  <c r="BE341"/>
  <c r="BE342"/>
  <c r="BE344"/>
  <c r="BE346"/>
  <c r="BE353"/>
  <c r="BE354"/>
  <c r="BE357"/>
  <c r="BE366"/>
  <c r="BE370"/>
  <c r="BE372"/>
  <c r="BE373"/>
  <c r="BE374"/>
  <c r="BE386"/>
  <c r="BE388"/>
  <c r="BE389"/>
  <c r="BE391"/>
  <c r="BE394"/>
  <c r="BE400"/>
  <c r="BE411"/>
  <c r="BE418"/>
  <c r="BE420"/>
  <c r="BE423"/>
  <c r="BE426"/>
  <c r="BE436"/>
  <c r="BE442"/>
  <c r="BE443"/>
  <c r="BE444"/>
  <c r="BE446"/>
  <c r="BE447"/>
  <c r="BE448"/>
  <c r="BE449"/>
  <c r="BE452"/>
  <c r="BE458"/>
  <c r="BE462"/>
  <c r="BE466"/>
  <c r="BE469"/>
  <c r="BE481"/>
  <c r="BE482"/>
  <c r="BE487"/>
  <c r="BE488"/>
  <c r="BK252"/>
  <c r="J252"/>
  <c r="J106"/>
  <c i="3" r="BE132"/>
  <c r="BE137"/>
  <c r="BE139"/>
  <c r="BE143"/>
  <c r="BE145"/>
  <c i="4" r="BE128"/>
  <c r="BE130"/>
  <c r="BE134"/>
  <c r="BE136"/>
  <c r="BE137"/>
  <c i="5" r="F92"/>
  <c r="BE136"/>
  <c r="BE138"/>
  <c i="6" r="BE127"/>
  <c r="BE128"/>
  <c r="BE133"/>
  <c r="BE135"/>
  <c i="7" r="BE122"/>
  <c r="BE127"/>
  <c r="BE134"/>
  <c r="BE135"/>
  <c r="BE136"/>
  <c r="BE160"/>
  <c r="BE170"/>
  <c r="BE187"/>
  <c r="BE189"/>
  <c r="BE194"/>
  <c r="BE195"/>
  <c r="BE196"/>
  <c r="BE197"/>
  <c r="BE200"/>
  <c r="BE204"/>
  <c i="8" r="BE125"/>
  <c r="BE127"/>
  <c r="BE130"/>
  <c r="BE131"/>
  <c r="BE132"/>
  <c r="BE139"/>
  <c r="BE141"/>
  <c r="BE145"/>
  <c r="BE146"/>
  <c r="BE147"/>
  <c r="BE148"/>
  <c r="BE149"/>
  <c r="BE152"/>
  <c r="BE154"/>
  <c r="BE157"/>
  <c r="BE158"/>
  <c r="BE160"/>
  <c i="9" r="BE131"/>
  <c r="BE145"/>
  <c r="BE146"/>
  <c r="BE147"/>
  <c r="BE150"/>
  <c r="BE160"/>
  <c r="BE163"/>
  <c r="BE164"/>
  <c r="BE165"/>
  <c r="BE170"/>
  <c r="BE173"/>
  <c r="BE175"/>
  <c r="BE179"/>
  <c r="BE180"/>
  <c r="BE183"/>
  <c r="BE189"/>
  <c r="BE193"/>
  <c r="BE203"/>
  <c r="BE204"/>
  <c r="BE205"/>
  <c i="10" r="E85"/>
  <c r="BE136"/>
  <c r="BE143"/>
  <c r="BE152"/>
  <c r="BE153"/>
  <c r="BE163"/>
  <c r="BE164"/>
  <c r="BE166"/>
  <c r="BE170"/>
  <c r="BE173"/>
  <c r="BE177"/>
  <c r="BE180"/>
  <c r="BE185"/>
  <c r="BE187"/>
  <c r="BE190"/>
  <c r="BE197"/>
  <c r="BE199"/>
  <c r="BE200"/>
  <c r="BE205"/>
  <c r="BE208"/>
  <c r="BE211"/>
  <c r="BE212"/>
  <c r="BE215"/>
  <c r="BE224"/>
  <c r="BE226"/>
  <c r="BE229"/>
  <c r="BE231"/>
  <c r="BE232"/>
  <c r="BE237"/>
  <c r="BE238"/>
  <c r="BE243"/>
  <c r="BE257"/>
  <c r="BE260"/>
  <c r="BE261"/>
  <c i="11" r="J91"/>
  <c r="BE130"/>
  <c r="BE131"/>
  <c r="BE138"/>
  <c r="BE142"/>
  <c r="BE153"/>
  <c r="BE167"/>
  <c i="12" r="F91"/>
  <c r="BE125"/>
  <c r="BE129"/>
  <c r="BE130"/>
  <c r="BE135"/>
  <c r="BE137"/>
  <c r="BE145"/>
  <c r="BE153"/>
  <c i="13" r="F91"/>
  <c r="BE126"/>
  <c r="BE127"/>
  <c r="BE135"/>
  <c r="BE143"/>
  <c r="BE146"/>
  <c r="BE150"/>
  <c r="BE158"/>
  <c r="BE160"/>
  <c r="BE162"/>
  <c r="BK157"/>
  <c r="J157"/>
  <c r="J102"/>
  <c i="15" r="BE120"/>
  <c i="16" r="BE127"/>
  <c r="BK124"/>
  <c r="J124"/>
  <c r="J99"/>
  <c i="17" r="F94"/>
  <c r="BE131"/>
  <c r="BE132"/>
  <c r="BE133"/>
  <c r="BE134"/>
  <c r="BE135"/>
  <c r="BE136"/>
  <c r="BE143"/>
  <c r="BE151"/>
  <c i="18" r="J91"/>
  <c r="BE123"/>
  <c r="BE124"/>
  <c i="19" r="J91"/>
  <c r="BE120"/>
  <c r="BE122"/>
  <c r="BE124"/>
  <c r="BE127"/>
  <c r="BE130"/>
  <c i="2" r="F36"/>
  <c i="1" r="BC95"/>
  <c i="2" r="F34"/>
  <c i="1" r="BA95"/>
  <c i="5" r="F35"/>
  <c i="1" r="BB98"/>
  <c i="8" r="F37"/>
  <c i="1" r="BD101"/>
  <c i="11" r="F36"/>
  <c i="1" r="BC104"/>
  <c i="17" r="J36"/>
  <c i="1" r="AW111"/>
  <c i="3" r="F35"/>
  <c i="1" r="BB96"/>
  <c i="5" r="F34"/>
  <c i="1" r="BA98"/>
  <c i="6" r="F37"/>
  <c i="1" r="BD99"/>
  <c i="9" r="F36"/>
  <c i="1" r="BC102"/>
  <c i="11" r="F37"/>
  <c i="1" r="BD104"/>
  <c i="15" r="J34"/>
  <c i="1" r="AW108"/>
  <c i="18" r="F37"/>
  <c i="1" r="BD112"/>
  <c i="19" r="F34"/>
  <c i="1" r="BA113"/>
  <c i="19" r="F37"/>
  <c i="1" r="BD113"/>
  <c i="3" r="F37"/>
  <c i="1" r="BD96"/>
  <c i="4" r="F37"/>
  <c i="1" r="BD97"/>
  <c i="9" r="J34"/>
  <c i="1" r="AW102"/>
  <c i="12" r="F34"/>
  <c i="1" r="BA105"/>
  <c i="17" r="F37"/>
  <c i="1" r="BB111"/>
  <c r="BB110"/>
  <c r="AX110"/>
  <c i="5" r="J34"/>
  <c i="1" r="AW98"/>
  <c i="7" r="J34"/>
  <c i="1" r="AW100"/>
  <c i="9" r="F37"/>
  <c i="1" r="BD102"/>
  <c i="11" r="J34"/>
  <c i="1" r="AW104"/>
  <c i="15" r="F34"/>
  <c i="1" r="BA108"/>
  <c i="16" r="J34"/>
  <c i="1" r="AW109"/>
  <c i="4" r="F36"/>
  <c i="1" r="BC97"/>
  <c i="11" r="F34"/>
  <c i="1" r="BA104"/>
  <c i="12" r="J34"/>
  <c i="1" r="AW105"/>
  <c i="15" r="F36"/>
  <c i="1" r="BC108"/>
  <c i="16" r="F36"/>
  <c i="1" r="BC109"/>
  <c i="2" r="J34"/>
  <c i="1" r="AW95"/>
  <c i="4" r="F35"/>
  <c i="1" r="BB97"/>
  <c i="7" r="F37"/>
  <c i="1" r="BD100"/>
  <c i="12" r="F36"/>
  <c i="1" r="BC105"/>
  <c i="13" r="F37"/>
  <c i="1" r="BD106"/>
  <c r="AU110"/>
  <c i="19" r="J34"/>
  <c i="1" r="AW113"/>
  <c i="2" r="F35"/>
  <c i="1" r="BB95"/>
  <c i="9" r="F34"/>
  <c i="1" r="BA102"/>
  <c i="10" r="F36"/>
  <c i="1" r="BC103"/>
  <c i="18" r="F36"/>
  <c i="1" r="BC112"/>
  <c i="14" r="J33"/>
  <c i="1" r="AV107"/>
  <c r="AT107"/>
  <c i="3" r="J34"/>
  <c i="1" r="AW96"/>
  <c i="6" r="F35"/>
  <c i="1" r="BB99"/>
  <c i="12" r="F35"/>
  <c i="1" r="BB105"/>
  <c i="15" r="F37"/>
  <c i="1" r="BD108"/>
  <c i="17" r="F39"/>
  <c i="1" r="BD111"/>
  <c r="BD110"/>
  <c i="3" r="F36"/>
  <c i="1" r="BC96"/>
  <c i="7" r="F35"/>
  <c i="1" r="BB100"/>
  <c i="9" r="F35"/>
  <c i="1" r="BB102"/>
  <c i="5" r="F36"/>
  <c i="1" r="BC98"/>
  <c i="7" r="F34"/>
  <c i="1" r="BA100"/>
  <c i="8" r="F35"/>
  <c i="1" r="BB101"/>
  <c i="10" r="F37"/>
  <c i="1" r="BD103"/>
  <c i="13" r="F34"/>
  <c i="1" r="BA106"/>
  <c i="16" r="F35"/>
  <c i="1" r="BB109"/>
  <c i="18" r="J34"/>
  <c i="1" r="AW112"/>
  <c i="19" r="F35"/>
  <c i="1" r="BB113"/>
  <c i="3" r="F34"/>
  <c i="1" r="BA96"/>
  <c i="4" r="F34"/>
  <c i="1" r="BA97"/>
  <c i="6" r="F36"/>
  <c i="1" r="BC99"/>
  <c i="8" r="J34"/>
  <c i="1" r="AW101"/>
  <c i="10" r="F34"/>
  <c i="1" r="BA103"/>
  <c i="11" r="F35"/>
  <c i="1" r="BB104"/>
  <c i="13" r="F35"/>
  <c i="1" r="BB106"/>
  <c i="18" r="F34"/>
  <c i="1" r="BA112"/>
  <c i="14" r="F34"/>
  <c i="1" r="BA107"/>
  <c r="AS94"/>
  <c i="4" r="J34"/>
  <c i="1" r="AW97"/>
  <c i="8" r="F36"/>
  <c i="1" r="BC101"/>
  <c i="10" r="J34"/>
  <c i="1" r="AW103"/>
  <c i="13" r="J34"/>
  <c i="1" r="AW106"/>
  <c i="17" r="F36"/>
  <c i="1" r="BA111"/>
  <c r="BA110"/>
  <c r="AW110"/>
  <c i="2" r="F37"/>
  <c i="1" r="BD95"/>
  <c i="6" r="J34"/>
  <c i="1" r="AW99"/>
  <c i="8" r="F34"/>
  <c i="1" r="BA101"/>
  <c i="10" r="F35"/>
  <c i="1" r="BB103"/>
  <c i="13" r="F36"/>
  <c i="1" r="BC106"/>
  <c i="16" r="F34"/>
  <c i="1" r="BA109"/>
  <c i="6" r="F34"/>
  <c i="1" r="BA99"/>
  <c i="17" r="F38"/>
  <c i="1" r="BC111"/>
  <c r="BC110"/>
  <c r="AY110"/>
  <c i="19" r="F36"/>
  <c i="1" r="BC113"/>
  <c i="5" r="F37"/>
  <c i="1" r="BD98"/>
  <c i="7" r="F36"/>
  <c i="1" r="BC100"/>
  <c i="12" r="F37"/>
  <c i="1" r="BD105"/>
  <c i="15" r="F35"/>
  <c i="1" r="BB108"/>
  <c i="16" r="F37"/>
  <c i="1" r="BD109"/>
  <c i="18" r="F35"/>
  <c i="1" r="BB112"/>
  <c i="10" l="1" r="R125"/>
  <c r="R124"/>
  <c i="2" r="T146"/>
  <c i="19" r="T118"/>
  <c r="P118"/>
  <c i="1" r="AU113"/>
  <c i="3" r="T122"/>
  <c r="T121"/>
  <c i="2" r="P146"/>
  <c i="13" r="R124"/>
  <c i="4" r="P123"/>
  <c r="P122"/>
  <c i="1" r="AU97"/>
  <c i="2" r="T254"/>
  <c i="11" r="BK122"/>
  <c r="J122"/>
  <c r="J97"/>
  <c i="2" r="R254"/>
  <c i="19" r="R118"/>
  <c i="11" r="P122"/>
  <c r="P121"/>
  <c i="1" r="AU104"/>
  <c i="9" r="P125"/>
  <c r="P124"/>
  <c i="1" r="AU102"/>
  <c i="2" r="P254"/>
  <c i="11" r="T122"/>
  <c r="T121"/>
  <c i="10" r="P125"/>
  <c r="P124"/>
  <c i="1" r="AU103"/>
  <c i="8" r="R120"/>
  <c i="3" r="R122"/>
  <c r="R121"/>
  <c i="12" r="R122"/>
  <c r="R121"/>
  <c i="4" r="T123"/>
  <c r="T122"/>
  <c i="3" r="P122"/>
  <c r="P121"/>
  <c i="1" r="AU96"/>
  <c i="2" r="R146"/>
  <c r="R145"/>
  <c i="10" r="T125"/>
  <c r="T124"/>
  <c i="13" r="P124"/>
  <c i="1" r="AU106"/>
  <c i="17" r="T127"/>
  <c i="13" r="BK124"/>
  <c r="J124"/>
  <c r="J96"/>
  <c i="10" r="BK125"/>
  <c r="J125"/>
  <c r="J97"/>
  <c i="9" r="R125"/>
  <c r="R124"/>
  <c i="8" r="P120"/>
  <c i="1" r="AU101"/>
  <c i="2" r="BK146"/>
  <c r="BK254"/>
  <c r="J254"/>
  <c r="J107"/>
  <c i="6" r="J123"/>
  <c r="J98"/>
  <c i="7" r="BK120"/>
  <c r="J120"/>
  <c r="J96"/>
  <c i="10" r="J127"/>
  <c r="J99"/>
  <c i="11" r="J124"/>
  <c r="J99"/>
  <c i="13" r="J125"/>
  <c r="J97"/>
  <c i="15" r="J118"/>
  <c r="J97"/>
  <c i="17" r="BK157"/>
  <c r="J157"/>
  <c r="J104"/>
  <c i="3" r="BK122"/>
  <c r="J122"/>
  <c r="J97"/>
  <c i="5" r="J122"/>
  <c r="J97"/>
  <c r="J123"/>
  <c r="J98"/>
  <c i="6" r="BK121"/>
  <c r="J121"/>
  <c i="8" r="BK120"/>
  <c r="J120"/>
  <c i="12" r="BK122"/>
  <c r="J122"/>
  <c r="J97"/>
  <c i="14" r="BK117"/>
  <c r="J117"/>
  <c i="4" r="BK123"/>
  <c r="J123"/>
  <c r="J97"/>
  <c i="9" r="BK125"/>
  <c r="J125"/>
  <c r="J97"/>
  <c i="19" r="BK118"/>
  <c r="J118"/>
  <c r="J96"/>
  <c i="16" r="BK121"/>
  <c r="J121"/>
  <c r="J97"/>
  <c i="18" r="BK118"/>
  <c r="J118"/>
  <c r="J96"/>
  <c i="1" r="BC94"/>
  <c r="AY94"/>
  <c r="BA94"/>
  <c r="AW94"/>
  <c r="AK30"/>
  <c r="BB94"/>
  <c r="W31"/>
  <c r="BD94"/>
  <c r="W33"/>
  <c i="8" r="J30"/>
  <c i="1" r="AG101"/>
  <c i="3" r="J33"/>
  <c i="1" r="AV96"/>
  <c r="AT96"/>
  <c i="3" r="F33"/>
  <c i="1" r="AZ96"/>
  <c i="4" r="J33"/>
  <c i="1" r="AV97"/>
  <c r="AT97"/>
  <c i="5" r="F33"/>
  <c i="1" r="AZ98"/>
  <c i="13" r="J33"/>
  <c i="1" r="AV106"/>
  <c r="AT106"/>
  <c i="4" r="F33"/>
  <c i="1" r="AZ97"/>
  <c i="10" r="J33"/>
  <c i="1" r="AV103"/>
  <c r="AT103"/>
  <c i="18" r="J33"/>
  <c i="1" r="AV112"/>
  <c r="AT112"/>
  <c i="19" r="J33"/>
  <c i="1" r="AV113"/>
  <c r="AT113"/>
  <c i="5" r="J33"/>
  <c i="1" r="AV98"/>
  <c r="AT98"/>
  <c i="7" r="F33"/>
  <c i="1" r="AZ100"/>
  <c i="11" r="F33"/>
  <c i="1" r="AZ104"/>
  <c i="15" r="F33"/>
  <c i="1" r="AZ108"/>
  <c i="16" r="J33"/>
  <c i="1" r="AV109"/>
  <c r="AT109"/>
  <c i="18" r="F33"/>
  <c i="1" r="AZ112"/>
  <c i="6" r="J30"/>
  <c i="1" r="AG99"/>
  <c i="6" r="F33"/>
  <c i="1" r="AZ99"/>
  <c i="12" r="F33"/>
  <c i="1" r="AZ105"/>
  <c i="9" r="F33"/>
  <c i="1" r="AZ102"/>
  <c i="12" r="J33"/>
  <c i="1" r="AV105"/>
  <c r="AT105"/>
  <c i="15" r="J33"/>
  <c i="1" r="AV108"/>
  <c r="AT108"/>
  <c i="2" r="J33"/>
  <c i="1" r="AV95"/>
  <c r="AT95"/>
  <c i="14" r="F33"/>
  <c i="1" r="AZ107"/>
  <c i="9" r="J33"/>
  <c i="1" r="AV102"/>
  <c r="AT102"/>
  <c i="10" r="F33"/>
  <c i="1" r="AZ103"/>
  <c i="17" r="F35"/>
  <c i="1" r="AZ111"/>
  <c r="AZ110"/>
  <c r="AV110"/>
  <c r="AT110"/>
  <c i="6" r="J33"/>
  <c i="1" r="AV99"/>
  <c r="AT99"/>
  <c i="8" r="J33"/>
  <c i="1" r="AV101"/>
  <c r="AT101"/>
  <c i="13" r="F33"/>
  <c i="1" r="AZ106"/>
  <c i="17" r="J35"/>
  <c i="1" r="AV111"/>
  <c r="AT111"/>
  <c i="15" r="J30"/>
  <c i="1" r="AG108"/>
  <c r="AN108"/>
  <c i="5" r="J30"/>
  <c i="1" r="AG98"/>
  <c r="AN98"/>
  <c i="14" r="J30"/>
  <c i="1" r="AG107"/>
  <c r="AN107"/>
  <c i="8" r="F33"/>
  <c i="1" r="AZ101"/>
  <c i="7" r="J33"/>
  <c i="1" r="AV100"/>
  <c r="AT100"/>
  <c i="11" r="J33"/>
  <c i="1" r="AV104"/>
  <c r="AT104"/>
  <c i="16" r="F33"/>
  <c i="1" r="AZ109"/>
  <c i="19" r="F33"/>
  <c i="1" r="AZ113"/>
  <c i="2" r="F33"/>
  <c i="1" r="AZ95"/>
  <c r="AZ94"/>
  <c r="AV94"/>
  <c r="AK29"/>
  <c i="2" l="1" r="BK145"/>
  <c r="J145"/>
  <c r="J96"/>
  <c r="P145"/>
  <c i="1" r="AU95"/>
  <c i="2" r="T145"/>
  <c i="6" r="J39"/>
  <c i="15" r="J39"/>
  <c i="5" r="J39"/>
  <c i="8" r="J39"/>
  <c i="17" r="BK127"/>
  <c r="J127"/>
  <c i="3" r="BK121"/>
  <c r="J121"/>
  <c r="J96"/>
  <c i="8" r="J96"/>
  <c i="9" r="BK124"/>
  <c r="J124"/>
  <c r="J96"/>
  <c i="11" r="BK121"/>
  <c r="J121"/>
  <c i="12" r="BK121"/>
  <c r="J121"/>
  <c r="J96"/>
  <c i="14" r="J96"/>
  <c i="16" r="BK120"/>
  <c r="J120"/>
  <c r="J96"/>
  <c i="2" r="J146"/>
  <c r="J97"/>
  <c i="4" r="BK122"/>
  <c r="J122"/>
  <c r="J96"/>
  <c i="6" r="J96"/>
  <c i="10" r="BK124"/>
  <c r="J124"/>
  <c r="J96"/>
  <c i="14" r="J39"/>
  <c i="1" r="AN101"/>
  <c r="AN99"/>
  <c r="AT94"/>
  <c r="W30"/>
  <c i="11" r="J30"/>
  <c i="1" r="AG104"/>
  <c r="AN104"/>
  <c i="19" r="J30"/>
  <c i="1" r="AG113"/>
  <c r="AN113"/>
  <c r="AU94"/>
  <c i="13" r="J30"/>
  <c i="1" r="AG106"/>
  <c r="AN106"/>
  <c r="AX94"/>
  <c r="W29"/>
  <c i="17" r="J32"/>
  <c i="1" r="AG111"/>
  <c r="AG110"/>
  <c r="AN110"/>
  <c r="W32"/>
  <c i="7" r="J30"/>
  <c i="1" r="AG100"/>
  <c r="AN100"/>
  <c i="18" r="J30"/>
  <c i="1" r="AG112"/>
  <c r="AN112"/>
  <c i="7" l="1" r="J39"/>
  <c i="13" r="J39"/>
  <c i="18" r="J39"/>
  <c i="17" r="J41"/>
  <c r="J98"/>
  <c i="1" r="AN111"/>
  <c i="11" r="J39"/>
  <c r="J96"/>
  <c i="19" r="J39"/>
  <c i="2" r="J30"/>
  <c i="1" r="AG95"/>
  <c r="AN95"/>
  <c i="3" r="J30"/>
  <c i="1" r="AG96"/>
  <c r="AN96"/>
  <c i="10" r="J30"/>
  <c i="1" r="AG103"/>
  <c r="AN103"/>
  <c i="12" r="J30"/>
  <c i="1" r="AG105"/>
  <c r="AN105"/>
  <c i="4" r="J30"/>
  <c i="1" r="AG97"/>
  <c r="AN97"/>
  <c i="16" r="J30"/>
  <c i="1" r="AG109"/>
  <c r="AN109"/>
  <c i="9" r="J30"/>
  <c i="1" r="AG102"/>
  <c r="AN102"/>
  <c i="2" l="1" r="J39"/>
  <c i="16" r="J39"/>
  <c i="9" r="J39"/>
  <c i="10" r="J39"/>
  <c i="12" r="J39"/>
  <c i="3" r="J39"/>
  <c i="4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<sst xmlns="http://schemas.openxmlformats.org/spreadsheetml/2006/main">
  <si>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</si>
  <si>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</si>
  <si>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</si>
  <si>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</si>
  <si>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</si>
  <si>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{63e7bbbd-70ea-4fd1-8da1-a6d5f6faa090}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</si>
  <si>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</si>
  <si>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</si>
  <si>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</si>
  <si>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</si>
  <si>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</si>
  <si>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</si>
  <si>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</si>
  <si>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</si>
  <si>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</si>
  <si>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</si>
  <si>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</si>
  <si>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RZP PODBOŘANY ON - PD - CELKOVÁ OPRAVA VČETNĚ PLYNOFIKACE</t>
  </si>
  <si>
    <t>KSO:</t>
  </si>
  <si>
    <t>CC-CZ:</t>
  </si>
  <si>
    <t>Místo:</t>
  </si>
  <si>
    <t xml:space="preserve"> </t>
  </si>
  <si>
    <t>Datum:</t>
  </si>
  <si>
    <t>16. 11. 2020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</si>
  <si>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</si>
  <si>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</si>
  <si>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</si>
  <si>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</si>
  <si>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</si>
  <si>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</si>
  <si>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</si>
  <si>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</si>
  <si>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</si>
  <si>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</si>
  <si>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</si>
  <si>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</si>
  <si>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</si>
  <si>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</si>
  <si>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</si>
  <si>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</si>
  <si>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</si>
  <si>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</si>
  <si>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</si>
  <si>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</si>
  <si>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</si>
  <si>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</si>
  <si>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</si>
  <si>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</si>
  <si>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</si>
  <si>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</si>
  <si>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</si>
  <si>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</si>
  <si>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</si>
  <si>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</si>
  <si>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</si>
  <si>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</si>
  <si>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</si>
  <si>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</si>
  <si>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</si>
  <si>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</si>
  <si>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</si>
  <si>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</si>
  <si>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</si>
  <si>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</si>
  <si>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</si>
  <si>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</si>
  <si>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</si>
  <si>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</si>
  <si>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</si>
  <si>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</si>
  <si>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</si>
  <si>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</si>
  <si>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</si>
  <si>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</si>
  <si>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</si>
  <si>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</si>
  <si>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</si>
  <si>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</si>
  <si>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</si>
  <si>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architektonické a...</t>
  </si>
  <si>
    <t>STA</t>
  </si>
  <si>
    <t>1</t>
  </si>
  <si>
    <t>{cf142472-8526-4b42-b2b7-af7ac639113a}</t>
  </si>
  <si>
    <t>2</t>
  </si>
  <si>
    <t>D.1.3.1</t>
  </si>
  <si>
    <t>Odstranění stáv...</t>
  </si>
  <si>
    <t>{b78bfc0d-ee8e-424b-be35-8b24658d90cf}</t>
  </si>
  <si>
    <t>D.1.3.2</t>
  </si>
  <si>
    <t>Přeložení beton...</t>
  </si>
  <si>
    <t>{266edb88-5ee2-4136-b8b0-2ce043d2f0d7}</t>
  </si>
  <si>
    <t>D.1.3.3</t>
  </si>
  <si>
    <t>Nová betonová p...</t>
  </si>
  <si>
    <t>{e9140ce0-3d9f-43aa-8690-d259c29c1c63}</t>
  </si>
  <si>
    <t>D.1.3.4</t>
  </si>
  <si>
    <t>{26877b38-b849-4e42-8a05-41387b7072f0}</t>
  </si>
  <si>
    <t>D.1.4.1</t>
  </si>
  <si>
    <t>zdravotechnické...</t>
  </si>
  <si>
    <t>{849199b8-b5d9-43ca-aed9-0ff4c7ada265}</t>
  </si>
  <si>
    <t>D.1.4.2</t>
  </si>
  <si>
    <t>ústřední vytápě...</t>
  </si>
  <si>
    <t>{3727d365-fb03-4b27-9f1f-8fd5656d1e26}</t>
  </si>
  <si>
    <t>D.1.4.3.1</t>
  </si>
  <si>
    <t>elektroinstal...</t>
  </si>
  <si>
    <t>{56ee91bf-8504-4aef-b42c-1c6e0c4dde7c}</t>
  </si>
  <si>
    <t>D.1.4.3.2</t>
  </si>
  <si>
    <t>elektronistal...</t>
  </si>
  <si>
    <t>{80e902ee-b713-42f3-94ed-5cbcb0833812}</t>
  </si>
  <si>
    <t>D.1.4.3.3</t>
  </si>
  <si>
    <t>slaboproudé i...</t>
  </si>
  <si>
    <t>{76bc878a-2fe9-4af7-be99-5be9cf6ee872}</t>
  </si>
  <si>
    <t>D.1.4.3.4</t>
  </si>
  <si>
    <t>{b9caf38a-1840-42d1-832a-94e7b1e24af3}</t>
  </si>
  <si>
    <t>IO 01</t>
  </si>
  <si>
    <t>STL plynovodní př...</t>
  </si>
  <si>
    <t>{8cea1ed8-8d21-466b-b6bf-b9d8244e83c4}</t>
  </si>
  <si>
    <t>PS 01</t>
  </si>
  <si>
    <t>Informační systém</t>
  </si>
  <si>
    <t>{0c78e56e-c2bf-41b6-a2e5-8c1ef3230f32}</t>
  </si>
  <si>
    <t>PS 02</t>
  </si>
  <si>
    <t>Venkovní a vnitřn...</t>
  </si>
  <si>
    <t>{a30eb94e-5474-4a89-9e24-d7a92b31fcb4}</t>
  </si>
  <si>
    <t>VON</t>
  </si>
  <si>
    <t>Vedlejší a ostatní ...</t>
  </si>
  <si>
    <t>{c8401aaf-d0d2-4c07-a8ee-9b8afbe80ebb}</t>
  </si>
  <si>
    <t>PS 03</t>
  </si>
  <si>
    <t>Kabelizace SSZT</t>
  </si>
  <si>
    <t>{c0b5b6de-cca2-4da6-9d3f-3fa4f7b3f885}</t>
  </si>
  <si>
    <t xml:space="preserve">SSZT kabelizace a zařízení </t>
  </si>
  <si>
    <t>Soupis</t>
  </si>
  <si>
    <t>{fa2333c0-2071-411c-aeeb-b3f0a2b58ac3}</t>
  </si>
  <si>
    <t>PS 04</t>
  </si>
  <si>
    <t>Telematika</t>
  </si>
  <si>
    <t>{954adc10-270b-4126-87b9-216ae36a5055}</t>
  </si>
  <si>
    <t>PS 05</t>
  </si>
  <si>
    <t>Kabelizace SEE</t>
  </si>
  <si>
    <t>{ff300dc5-afe8-4a81-b0d2-984b942d6a62}</t>
  </si>
  <si>
    <t>KRYCÍ LIST SOUPISU PRACÍ</t>
  </si>
  <si>
    <t>Objekt:</t>
  </si>
  <si>
    <t>D.1.1 - architektonické a...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</si>
  <si>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</si>
  <si>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</si>
  <si>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</si>
  <si>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</si>
  <si>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</si>
  <si>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</si>
  <si>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</si>
  <si>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</si>
  <si>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</si>
  <si>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</si>
  <si>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</si>
  <si>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</si>
  <si>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</si>
  <si>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</si>
  <si>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</si>
  <si>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</si>
  <si>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</si>
  <si>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</si>
  <si>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</si>
  <si>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751 - Vzduchotechnika</t>
  </si>
  <si>
    <t xml:space="preserve">    761 - Konstrukce prosvětlovací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</si>
  <si>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</si>
  <si>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</si>
  <si>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</si>
  <si>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</si>
  <si>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</si>
  <si>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</si>
  <si>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</si>
  <si>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</si>
  <si>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</si>
  <si>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</si>
  <si>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</si>
  <si>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786 - Dokončovací práce - čalounické úpravy</t>
  </si>
  <si>
    <t xml:space="preserve">    787 - Dokončovací práce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</si>
  <si>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</si>
  <si>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</si>
  <si>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</si>
  <si>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</si>
  <si>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</si>
  <si>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</si>
  <si>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</si>
  <si>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</si>
  <si>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</si>
  <si>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</si>
  <si>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</si>
  <si>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</si>
  <si>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</si>
  <si>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</si>
  <si>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</si>
  <si>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</si>
  <si>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</si>
  <si>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</si>
  <si>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132212211</t>
  </si>
  <si>
    <t>Hloubení rýh šířky přes 800 do 2 000 mm ručně zapažených i nezapažených, s urovnáním dna do předepsaného profilu a spádu v hornině třídy těžitelnosti I skupiny 3 soudržných</t>
  </si>
  <si>
    <t>m3</t>
  </si>
  <si>
    <t>4</t>
  </si>
  <si>
    <t>139751101</t>
  </si>
  <si>
    <t>Vykopávka v uzavřených prostorech ručně v hornině třídy těžitelnosti I skupiny 1 až 3</t>
  </si>
  <si>
    <t>3</t>
  </si>
  <si>
    <t>162211319</t>
  </si>
  <si>
    <t>Vodorovné přemístění výkopku nebo sypaniny stavebním kolečkem s naložením a vyprázdněním kolečka na hromady nebo do dopravního prostředku na vzdálenost do 10 m Příplatek za každých dalších 10 m k ceně -1311</t>
  </si>
  <si>
    <t>6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</si>
  <si>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</si>
  <si>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</si>
  <si>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8</t>
  </si>
  <si>
    <t>5</t>
  </si>
  <si>
    <t>171201231</t>
  </si>
  <si>
    <t>Poplatek za uložení stavebního odpadu na recyklační skládce (skládkovné) zeminy a kamení zatříděného do Katalogu odpadů pod kódem 17 05 04</t>
  </si>
  <si>
    <t>t</t>
  </si>
  <si>
    <t>10</t>
  </si>
  <si>
    <t>171251201</t>
  </si>
  <si>
    <t>Uložení sypaniny na skládky nebo meziskládky bez hutnění s upravením uložené sypaniny do předepsaného tvaru</t>
  </si>
  <si>
    <t>12</t>
  </si>
  <si>
    <t>7</t>
  </si>
  <si>
    <t>174111101</t>
  </si>
  <si>
    <t>Zásyp sypaninou z jakékoliv horniny ručně s uložením výkopku ve vrstvách se zhutněním jam, šachet, rýh nebo kolem objektů v těchto vykopávkách</t>
  </si>
  <si>
    <t>14</t>
  </si>
  <si>
    <t>M</t>
  </si>
  <si>
    <t>58344171</t>
  </si>
  <si>
    <t>štěrkodrť frakce 0/32</t>
  </si>
  <si>
    <t>16</t>
  </si>
  <si>
    <t>9</t>
  </si>
  <si>
    <t>181912112</t>
  </si>
  <si>
    <t>Úprava pláně vyrovnáním výškových rozdílů ručně v hornině třídy těžitelnosti I skupiny 3 se zhutněním</t>
  </si>
  <si>
    <t>m2</t>
  </si>
  <si>
    <t>18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</si>
  <si>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</si>
  <si>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</si>
  <si>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</si>
  <si>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20</t>
  </si>
  <si>
    <t>11</t>
  </si>
  <si>
    <t>69311270</t>
  </si>
  <si>
    <t>geotextilie netkaná separační, ochranná, filtrační, drenážní PES 400g/m2</t>
  </si>
  <si>
    <t>22</t>
  </si>
  <si>
    <t>212750103</t>
  </si>
  <si>
    <t>Trativody z drenážních a melioračních trubek pro budovy se zřízením štěrkového lože pod trubky a s jejich obsypem v otevřeném výkopu trubka tyčová PVC-U plocha pro vtékání vody min. 80 cm2/m SN 4 celoperforovaná 360° DN 160</t>
  </si>
  <si>
    <t>m</t>
  </si>
  <si>
    <t>24</t>
  </si>
  <si>
    <t>13</t>
  </si>
  <si>
    <t>271572211</t>
  </si>
  <si>
    <t>Podsyp pod základové konstrukce se zhutněním a urovnáním povrchu ze štěrkopísku netříděného</t>
  </si>
  <si>
    <t>26</t>
  </si>
  <si>
    <t>273321311</t>
  </si>
  <si>
    <t>Základy z betonu železového (bez výztuže) desky z betonu bez zvláštních nároků na prostředí tř. C 16/20</t>
  </si>
  <si>
    <t>28</t>
  </si>
  <si>
    <t>273362021</t>
  </si>
  <si>
    <t>Výztuž základů desek ze svařovaných sítí z drátů typu KARI</t>
  </si>
  <si>
    <t>30</t>
  </si>
  <si>
    <t>Svislé a kompletní konstrukce</t>
  </si>
  <si>
    <t>310238211</t>
  </si>
  <si>
    <t>Zazdívka otvorů ve zdivu nadzákladovém cihlami pálenými plochy přes 0,25 m2 do 1 m2 na maltu vápenocementovou</t>
  </si>
  <si>
    <t>32</t>
  </si>
  <si>
    <t>17</t>
  </si>
  <si>
    <t>317121151</t>
  </si>
  <si>
    <t>Montáž překladů ze železobetonových prefabrikátů dodatečně do připravených rýh, světlosti otvoru do 1050 mm</t>
  </si>
  <si>
    <t>kus</t>
  </si>
  <si>
    <t>34</t>
  </si>
  <si>
    <t>59640010</t>
  </si>
  <si>
    <t>překlad keramický plochý š 145mm dl 1,25m</t>
  </si>
  <si>
    <t>36</t>
  </si>
  <si>
    <t>19</t>
  </si>
  <si>
    <t>317234410</t>
  </si>
  <si>
    <t>Vyzdívka mezi nosníky cihlami pálenými na maltu cementovou</t>
  </si>
  <si>
    <t>38</t>
  </si>
  <si>
    <t>317944321</t>
  </si>
  <si>
    <t>Válcované nosníky dodatečně osazované do připravených otvorů bez zazdění hlav do č. 12</t>
  </si>
  <si>
    <t>40</t>
  </si>
  <si>
    <t>317944323</t>
  </si>
  <si>
    <t>Válcované nosníky dodatečně osazované do připravených otvorů bez zazdění hlav č. 14 až 22</t>
  </si>
  <si>
    <t>42</t>
  </si>
  <si>
    <t>340238212</t>
  </si>
  <si>
    <t>Zazdívka otvorů v příčkách nebo stěnách cihlami plnými pálenými plochy přes 0,25 m2 do 1 m2, tloušťky přes 100 mm</t>
  </si>
  <si>
    <t>44</t>
  </si>
  <si>
    <t>23</t>
  </si>
  <si>
    <t>342272225</t>
  </si>
  <si>
    <t>Příčky z pórobetonových tvárnic hladkých na tenké maltové lože objemová hmotnost do 500 kg/m3, tloušťka příčky 100 mm</t>
  </si>
  <si>
    <t>46</t>
  </si>
  <si>
    <t>346244821</t>
  </si>
  <si>
    <t>Přizdívky izolační a ochranné z cihel pálených na maltu MC-10 včetně vytvoření požlábku v ohybu izolace vodorovné na svislou, se zatřenou cementovou omítkou z malty min. MC 10 tl. 20 mm pod izolaci z cihel plných dl. 290 mm, P 10 až P 20 tl. 140 mm</t>
  </si>
  <si>
    <t>48</t>
  </si>
  <si>
    <t>25</t>
  </si>
  <si>
    <t>346245999</t>
  </si>
  <si>
    <t>Přizdívky izolační a ochranné z cihel pálených Příplatek k cenám za ochranu svislé izolace před poškozením zaléváním mezi izolací a izolovanou stěnou, včetně zaoblení v ohybu izolace vodorovné na svislou, vrstvy o tl. 25 mm maltou min. MC 10</t>
  </si>
  <si>
    <t>50</t>
  </si>
  <si>
    <t>346481112</t>
  </si>
  <si>
    <t>Zaplentování rýh, potrubí, válcovaných nosníků, výklenků nebo nik jakéhokoliv tvaru, na maltu ve stěnách nebo před stěnami keramickým a funkčně podobným pletivem</t>
  </si>
  <si>
    <t>52</t>
  </si>
  <si>
    <t>Vodorovné konstrukce</t>
  </si>
  <si>
    <t>27</t>
  </si>
  <si>
    <t>411238221</t>
  </si>
  <si>
    <t>Zazdívka otvorů v klenbách cihlami pálenými včetně bednění a odbednění plochy přes 0,25 m2 do 1 m2, tl. přes 150 do 300 mm</t>
  </si>
  <si>
    <t>54</t>
  </si>
  <si>
    <t>Úpravy povrchů, podlahy a osazování výplní</t>
  </si>
  <si>
    <t>612142001</t>
  </si>
  <si>
    <t>Potažení vnitřních ploch pletivem v ploše nebo pruzích, na plném podkladu sklovláknitým vtlačením do tmelu stěn</t>
  </si>
  <si>
    <t>56</t>
  </si>
  <si>
    <t>29</t>
  </si>
  <si>
    <t>612311131</t>
  </si>
  <si>
    <t>Potažení vnitřních ploch štukem tloušťky do 3 mm svislých konstrukcí stěn</t>
  </si>
  <si>
    <t>58</t>
  </si>
  <si>
    <t>612325411</t>
  </si>
  <si>
    <t>Oprava vápenocementové omítky vnitřních ploch hladké, tloušťky do 20 mm stěn, v rozsahu opravované plochy do 10%</t>
  </si>
  <si>
    <t>60</t>
  </si>
  <si>
    <t>31</t>
  </si>
  <si>
    <t>61932513.R1</t>
  </si>
  <si>
    <t>Oprava šambrán, říms omítkou/reprofilační probarvenou maltou, barva žlutá NCS S 1040-Y90R</t>
  </si>
  <si>
    <t>62</t>
  </si>
  <si>
    <t>619991001</t>
  </si>
  <si>
    <t>Zakrytí vnitřních ploch před znečištěním včetně pozdějšího odkrytí podlah fólií přilepenou lepící páskou</t>
  </si>
  <si>
    <t>64</t>
  </si>
  <si>
    <t>33</t>
  </si>
  <si>
    <t>622631001</t>
  </si>
  <si>
    <t>Spárování vnějších ploch pohledového zdiva z cihel, spárovací maltou stěn</t>
  </si>
  <si>
    <t>66</t>
  </si>
  <si>
    <t>622631011</t>
  </si>
  <si>
    <t>Spárování vnějších ploch pohledového zdiva z tvárnic nebo kamene, spárovací maltou stěn</t>
  </si>
  <si>
    <t>68</t>
  </si>
  <si>
    <t>35</t>
  </si>
  <si>
    <t>623631001</t>
  </si>
  <si>
    <t>Spárování vnějších ploch pohledového zdiva z cihel, spárovací maltou pilířů nebo sloupů</t>
  </si>
  <si>
    <t>70</t>
  </si>
  <si>
    <t>629135102</t>
  </si>
  <si>
    <t>Vyrovnávací vrstva z cementové malty pod klempířskými prvky šířky přes 150 do 300 mm</t>
  </si>
  <si>
    <t>72</t>
  </si>
  <si>
    <t>37</t>
  </si>
  <si>
    <t>631311115</t>
  </si>
  <si>
    <t>Mazanina z betonu prostého bez zvýšených nároků na prostředí tl. přes 50 do 80 mm tř. C 20/25</t>
  </si>
  <si>
    <t>74</t>
  </si>
  <si>
    <t>631311135</t>
  </si>
  <si>
    <t>Mazanina z betonu prostého bez zvýšených nároků na prostředí tl. přes 120 do 240 mm tř. C 20/25</t>
  </si>
  <si>
    <t>76</t>
  </si>
  <si>
    <t>39</t>
  </si>
  <si>
    <t>631319013</t>
  </si>
  <si>
    <t>Příplatek k cenám mazanin za úpravu povrchu mazaniny přehlazením, mazanina tl. přes 120 do 240 mm</t>
  </si>
  <si>
    <t>78</t>
  </si>
  <si>
    <t>631319175</t>
  </si>
  <si>
    <t>Příplatek k cenám mazanin za stržení povrchu spodní vrstvy mazaniny latí před vložením výztuže nebo pletiva pro tl. obou vrstev mazaniny přes 120 do 240 mm</t>
  </si>
  <si>
    <t>80</t>
  </si>
  <si>
    <t>41</t>
  </si>
  <si>
    <t>631362021</t>
  </si>
  <si>
    <t>Výztuž mazanin ze svařovaných sítí z drátů typu KARI</t>
  </si>
  <si>
    <t>82</t>
  </si>
  <si>
    <t>632481213</t>
  </si>
  <si>
    <t>Separační vrstva k oddělení podlahových vrstev z polyetylénové fólie</t>
  </si>
  <si>
    <t>84</t>
  </si>
  <si>
    <t>43</t>
  </si>
  <si>
    <t>635211121</t>
  </si>
  <si>
    <t>Násyp lehký pod podlahy s udusáním a urovnáním povrchu z keramzitu</t>
  </si>
  <si>
    <t>86</t>
  </si>
  <si>
    <t>635211421</t>
  </si>
  <si>
    <t>Doplnění násypu pod podlahy a dlažby perlitem (s dodáním hmot), s udusáním a urovnáním povrchu násypu plochy jednotlivě přes 2 m2</t>
  </si>
  <si>
    <t>88</t>
  </si>
  <si>
    <t>Trubní vedení</t>
  </si>
  <si>
    <t>45</t>
  </si>
  <si>
    <t>877315211</t>
  </si>
  <si>
    <t>Montáž tvarovek na kanalizačním potrubí z trub z plastu z tvrdého PVC nebo z polypropylenu v otevřeném výkopu jednoosých DN 160</t>
  </si>
  <si>
    <t>90</t>
  </si>
  <si>
    <t>28610421</t>
  </si>
  <si>
    <t>koleno drenážního systému budov 90° DN 160</t>
  </si>
  <si>
    <t>92</t>
  </si>
  <si>
    <t>47</t>
  </si>
  <si>
    <t>895270001</t>
  </si>
  <si>
    <t>Proplachovací a kontrolní šachta z PVC-U pro drenáže budov vnějšího průměru 315 mm pro napojení potrubí DN 200 s lapačem písku užitné výšky 350 mm</t>
  </si>
  <si>
    <t>94</t>
  </si>
  <si>
    <t>895270051</t>
  </si>
  <si>
    <t>Proplachovací a kontrolní šachta z PVC-U pro drenáže budov vnějšího průměru 315 mm poklop litinový bez ventilace pro třídu zatížení B 125</t>
  </si>
  <si>
    <t>96</t>
  </si>
  <si>
    <t>Ostatní konstrukce a práce, bourání</t>
  </si>
  <si>
    <t>49</t>
  </si>
  <si>
    <t>935113111</t>
  </si>
  <si>
    <t>Osazení odvodňovacího žlabu s krycím roštem polymerbetonového šířky do 200 mm</t>
  </si>
  <si>
    <t>98</t>
  </si>
  <si>
    <t>59227006</t>
  </si>
  <si>
    <t>žlab odvodňovací polymerbetonový se spádem dna 0,5% 1000x130x120 mm</t>
  </si>
  <si>
    <t>100</t>
  </si>
  <si>
    <t>51</t>
  </si>
  <si>
    <t>56241018</t>
  </si>
  <si>
    <t>rošt můstkový D400 litina dl 0,5m oka 12/96 pro žlab</t>
  </si>
  <si>
    <t>102</t>
  </si>
  <si>
    <t>941211111</t>
  </si>
  <si>
    <t>Montáž lešení řadového rámového lehkého pracovního s podlahami s provozním zatížením tř. 3 do 200 kg/m2 šířky tř. SW06 přes 0,6 do 0,9 m, výšky do 10 m</t>
  </si>
  <si>
    <t>104</t>
  </si>
  <si>
    <t>53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</si>
  <si>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</si>
  <si>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</si>
  <si>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106</t>
  </si>
  <si>
    <t>941211811</t>
  </si>
  <si>
    <t>Demontáž lešení řadového rámového lehkého pracovního s provozním zatížením tř. 3 do 200 kg/m2 šířky tř. SW06 přes 0,6 do 0,9 m, výšky do 10 m</t>
  </si>
  <si>
    <t>108</t>
  </si>
  <si>
    <t>55</t>
  </si>
  <si>
    <t>944511111</t>
  </si>
  <si>
    <t>Montáž ochranné sítě zavěšené na konstrukci lešení z textilie z umělých vláken</t>
  </si>
  <si>
    <t>110</t>
  </si>
  <si>
    <t>944511211</t>
  </si>
  <si>
    <t>Montáž ochranné sítě Příplatek za první a každý další den použití sítě k ceně -1111</t>
  </si>
  <si>
    <t>112</t>
  </si>
  <si>
    <t>57</t>
  </si>
  <si>
    <t>944511811</t>
  </si>
  <si>
    <t>Demontáž ochranné sítě zavěšené na konstrukci lešení z textilie z umělých vláken</t>
  </si>
  <si>
    <t>114</t>
  </si>
  <si>
    <t>945421110</t>
  </si>
  <si>
    <t>Hydraulická zvedací plošina včetně obsluhy instalovaná na automobilovém podvozku, výšky zdvihu do 18 m</t>
  </si>
  <si>
    <t>hod</t>
  </si>
  <si>
    <t>116</t>
  </si>
  <si>
    <t>59</t>
  </si>
  <si>
    <t>949101111</t>
  </si>
  <si>
    <t>Lešení pomocné pracovní pro objekty pozemních staveb pro zatížení do 150 kg/m2, o výšce lešeňové podlahy do 1,9 m</t>
  </si>
  <si>
    <t>118</t>
  </si>
  <si>
    <t>949101112</t>
  </si>
  <si>
    <t>Lešení pomocné pracovní pro objekty pozemních staveb pro zatížení do 150 kg/m2, o výšce lešeňové podlahy přes 1,9 do 3,5 m</t>
  </si>
  <si>
    <t>120</t>
  </si>
  <si>
    <t>61</t>
  </si>
  <si>
    <t>952901111</t>
  </si>
  <si>
    <t>Vyčištění budov nebo objektů před předáním do užívání budov bytové nebo občanské výstavby, světlé výšky podlaží do 4 m</t>
  </si>
  <si>
    <t>122</t>
  </si>
  <si>
    <t>952902121</t>
  </si>
  <si>
    <t>Čištění budov při provádění oprav a udržovacích prací podlah drsných nebo chodníků zametením</t>
  </si>
  <si>
    <t>124</t>
  </si>
  <si>
    <t>63</t>
  </si>
  <si>
    <t>952902611</t>
  </si>
  <si>
    <t>Čištění budov při provádění oprav a udržovacích prací vysátím prachu z ostatních ploch</t>
  </si>
  <si>
    <t>126</t>
  </si>
  <si>
    <t>953961113</t>
  </si>
  <si>
    <t>Kotvy chemické s vyvrtáním otvoru do betonu, železobetonu nebo tvrdého kamene tmel, velikost M 12, hloubka 110 mm</t>
  </si>
  <si>
    <t>128</t>
  </si>
  <si>
    <t>65</t>
  </si>
  <si>
    <t>953965123</t>
  </si>
  <si>
    <t>Kotvy chemické s vyvrtáním otvoru kotevní šrouby pro chemické kotvy, velikost M 12, délka 260 mm</t>
  </si>
  <si>
    <t>130</t>
  </si>
  <si>
    <t>961044111</t>
  </si>
  <si>
    <t>Bourání základů z betonu prostého</t>
  </si>
  <si>
    <t>132</t>
  </si>
  <si>
    <t>67</t>
  </si>
  <si>
    <t>962031132</t>
  </si>
  <si>
    <t>Bourání příček z cihel, tvárnic nebo příčkovek z cihel pálených, plných nebo dutých na maltu vápennou nebo vápenocementovou, tl. do 100 mm</t>
  </si>
  <si>
    <t>134</t>
  </si>
  <si>
    <t>962031133</t>
  </si>
  <si>
    <t>Bourání příček z cihel, tvárnic nebo příčkovek z cihel pálených, plných nebo dutých na maltu vápennou nebo vápenocementovou, tl. do 150 mm</t>
  </si>
  <si>
    <t>136</t>
  </si>
  <si>
    <t>69</t>
  </si>
  <si>
    <t>962032231</t>
  </si>
  <si>
    <t>Bourání zdiva nadzákladového z cihel nebo tvárnic z cihel pálených nebo vápenopískových, na maltu vápennou nebo vápenocementovou, objemu přes 1 m3</t>
  </si>
  <si>
    <t>138</t>
  </si>
  <si>
    <t>964011221</t>
  </si>
  <si>
    <t>Vybourání železobetonových prefabrikovaných překladů uložených ve zdivu, délky do 3 m, hmotnosti do 75 kg/m</t>
  </si>
  <si>
    <t>140</t>
  </si>
  <si>
    <t>71</t>
  </si>
  <si>
    <t>965042141</t>
  </si>
  <si>
    <t>Bourání mazanin betonových nebo z litého asfaltu tl. do 100 mm, plochy přes 4 m2</t>
  </si>
  <si>
    <t>142</t>
  </si>
  <si>
    <t>965042241</t>
  </si>
  <si>
    <t>Bourání mazanin betonových nebo z litého asfaltu tl. přes 100 mm, plochy přes 4 m2</t>
  </si>
  <si>
    <t>144</t>
  </si>
  <si>
    <t>73</t>
  </si>
  <si>
    <t>965081213</t>
  </si>
  <si>
    <t>Bourání podlah z dlaždic bez podkladního lože nebo mazaniny, s jakoukoliv výplní spár keramických nebo xylolitových tl. do 10 mm, plochy přes 1 m2</t>
  </si>
  <si>
    <t>146</t>
  </si>
  <si>
    <t>965081601</t>
  </si>
  <si>
    <t>Odsekání soklíků včetně otlučení podkladní omítky až na zdivo schodišťových</t>
  </si>
  <si>
    <t>148</t>
  </si>
  <si>
    <t>75</t>
  </si>
  <si>
    <t>965081611</t>
  </si>
  <si>
    <t>Odsekání soklíků včetně otlučení podkladní omítky až na zdivo rovných</t>
  </si>
  <si>
    <t>150</t>
  </si>
  <si>
    <t>965082933</t>
  </si>
  <si>
    <t>Odstranění násypu pod podlahami nebo ochranného násypu na střechách tl. do 200 mm, plochy přes 2 m2</t>
  </si>
  <si>
    <t>152</t>
  </si>
  <si>
    <t>77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</si>
  <si>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</si>
  <si>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</si>
  <si>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154</t>
  </si>
  <si>
    <t>967031732</t>
  </si>
  <si>
    <t>Přisekání (špicování) plošné nebo rovných ostění zdiva z cihel pálených plošné, na maltu vápennou nebo vápenocementovou, tl. na maltu vápennou nebo vápenocementovou, tl. do 100 mm</t>
  </si>
  <si>
    <t>156</t>
  </si>
  <si>
    <t>79</t>
  </si>
  <si>
    <t>968062244</t>
  </si>
  <si>
    <t>Vybourání dřevěných rámů oken s křídly, dveřních zárubní, vrat, stěn, ostění nebo obkladů rámů oken s křídly jednoduchých, plochy do 1 m2</t>
  </si>
  <si>
    <t>158</t>
  </si>
  <si>
    <t>968062245</t>
  </si>
  <si>
    <t>Vybourání dřevěných rámů oken s křídly, dveřních zárubní, vrat, stěn, ostění nebo obkladů rámů oken s křídly jednoduchých, plochy do 2 m2</t>
  </si>
  <si>
    <t>160</t>
  </si>
  <si>
    <t>81</t>
  </si>
  <si>
    <t>968062354</t>
  </si>
  <si>
    <t>Vybourání dřevěných rámů oken s křídly, dveřních zárubní, vrat, stěn, ostění nebo obkladů rámů oken s křídly dvojitých, plochy do 1 m2</t>
  </si>
  <si>
    <t>162</t>
  </si>
  <si>
    <t>968062356</t>
  </si>
  <si>
    <t>Vybourání dřevěných rámů oken s křídly, dveřních zárubní, vrat, stěn, ostění nebo obkladů rámů oken s křídly dvojitých, plochy do 4 m2</t>
  </si>
  <si>
    <t>164</t>
  </si>
  <si>
    <t>83</t>
  </si>
  <si>
    <t>968062455</t>
  </si>
  <si>
    <t>Vybourání dřevěných rámů oken s křídly, dveřních zárubní, vrat, stěn, ostění nebo obkladů dveřních zárubní, plochy do 2 m2</t>
  </si>
  <si>
    <t>166</t>
  </si>
  <si>
    <t>968062747</t>
  </si>
  <si>
    <t>Vybourání dřevěných rámů oken s křídly, dveřních zárubní, vrat, stěn, ostění nebo obkladů stěn plných, zasklených nebo výkladních pevných nebo otevíratelných, plochy přes 4 m2</t>
  </si>
  <si>
    <t>168</t>
  </si>
  <si>
    <t>85</t>
  </si>
  <si>
    <t>971033541</t>
  </si>
  <si>
    <t>Vybourání otvorů ve zdivu základovém nebo nadzákladovém z cihel, tvárnic, příčkovek z cihel pálených na maltu vápennou nebo vápenocementovou plochy do 1 m2, tl. do 300 mm</t>
  </si>
  <si>
    <t>170</t>
  </si>
  <si>
    <t>971033631</t>
  </si>
  <si>
    <t>Vybourání otvorů ve zdivu základovém nebo nadzákladovém z cihel, tvárnic, příčkovek z cihel pálených na maltu vápennou nebo vápenocementovou plochy do 4 m2, tl. do 150 mm</t>
  </si>
  <si>
    <t>172</t>
  </si>
  <si>
    <t>87</t>
  </si>
  <si>
    <t>971033641</t>
  </si>
  <si>
    <t>Vybourání otvorů ve zdivu základovém nebo nadzákladovém z cihel, tvárnic, příčkovek z cihel pálených na maltu vápennou nebo vápenocementovou plochy do 4 m2, tl. do 300 mm</t>
  </si>
  <si>
    <t>174</t>
  </si>
  <si>
    <t>974031664</t>
  </si>
  <si>
    <t>Vysekání rýh ve zdivu cihelném na maltu vápennou nebo vápenocementovou pro vtahování nosníků do zdí, před vybouráním otvoru do hl. 150 mm, při v. nosníku do 150 mm</t>
  </si>
  <si>
    <t>176</t>
  </si>
  <si>
    <t>89</t>
  </si>
  <si>
    <t>974031666</t>
  </si>
  <si>
    <t>Vysekání rýh ve zdivu cihelném na maltu vápennou nebo vápenocementovou pro vtahování nosníků do zdí, před vybouráním otvoru do hl. 150 mm, při v. nosníku do 250 mm</t>
  </si>
  <si>
    <t>178</t>
  </si>
  <si>
    <t>978023251</t>
  </si>
  <si>
    <t>Vyškrabání cementové malty ze spár zdiva kamenného režného z lomového kamene</t>
  </si>
  <si>
    <t>180</t>
  </si>
  <si>
    <t>91</t>
  </si>
  <si>
    <t>978023411</t>
  </si>
  <si>
    <t>Vyškrabání cementové malty ze spár zdiva cihelného mimo komínového</t>
  </si>
  <si>
    <t>182</t>
  </si>
  <si>
    <t>978023471</t>
  </si>
  <si>
    <t>Vyškrabání cementové malty ze spár zdiva cihelného komínového nad střechou</t>
  </si>
  <si>
    <t>184</t>
  </si>
  <si>
    <t>93</t>
  </si>
  <si>
    <t>985131311</t>
  </si>
  <si>
    <t>Očištění ploch stěn, rubu kleneb a podlah ruční dočištění ocelovými kartáči</t>
  </si>
  <si>
    <t>186</t>
  </si>
  <si>
    <t>997</t>
  </si>
  <si>
    <t>Přesun sutě</t>
  </si>
  <si>
    <t>997013114</t>
  </si>
  <si>
    <t>Vnitrostaveništní doprava suti a vybouraných hmot vodorovně do 50 m svisle s použitím mechanizace pro budovy a haly výšky přes 12 do 15 m</t>
  </si>
  <si>
    <t>188</t>
  </si>
  <si>
    <t>95</t>
  </si>
  <si>
    <t>997013501</t>
  </si>
  <si>
    <t>Odvoz suti a vybouraných hmot na skládku nebo meziskládku se složením, na vzdálenost do 1 km</t>
  </si>
  <si>
    <t>190</t>
  </si>
  <si>
    <t>997013509</t>
  </si>
  <si>
    <t>Odvoz suti a vybouraných hmot na skládku nebo meziskládku se složením, na vzdálenost Příplatek k ceně za každý další i započatý 1 km přes 1 km</t>
  </si>
  <si>
    <t>192</t>
  </si>
  <si>
    <t>97</t>
  </si>
  <si>
    <t>997013631</t>
  </si>
  <si>
    <t>Poplatek za uložení stavebního odpadu na skládce (skládkovné) směsného stavebního a demoličního zatříděného do Katalogu odpadů pod kódem 17 09 04</t>
  </si>
  <si>
    <t>194</t>
  </si>
  <si>
    <t>998</t>
  </si>
  <si>
    <t>Přesun hmot</t>
  </si>
  <si>
    <t>998017003</t>
  </si>
  <si>
    <t>Přesun hmot pro budovy občanské výstavby, bydlení, výrobu a služby s omezením mechanizace vodorovná dopravní vzdálenost do 100 m pro budovy s jakoukoliv nosnou konstrukcí výšky přes 12 do 24 m</t>
  </si>
  <si>
    <t>196</t>
  </si>
  <si>
    <t>PSV</t>
  </si>
  <si>
    <t>Práce a dodávky PSV</t>
  </si>
  <si>
    <t>711</t>
  </si>
  <si>
    <t>Izolace proti vodě, vlhkosti a plynům</t>
  </si>
  <si>
    <t>99</t>
  </si>
  <si>
    <t>711111001</t>
  </si>
  <si>
    <t>Provedení izolace proti zemní vlhkosti natěradly a tmely za studena na ploše vodorovné V nátěrem penetračním</t>
  </si>
  <si>
    <t>198</t>
  </si>
  <si>
    <t>11163150</t>
  </si>
  <si>
    <t>lak penetrační asfaltový</t>
  </si>
  <si>
    <t>200</t>
  </si>
  <si>
    <t>101</t>
  </si>
  <si>
    <t>711112001</t>
  </si>
  <si>
    <t>Provedení izolace proti zemní vlhkosti natěradly a tmely za studena na ploše svislé S nátěrem penetračním</t>
  </si>
  <si>
    <t>202</t>
  </si>
  <si>
    <t>204</t>
  </si>
  <si>
    <t>103</t>
  </si>
  <si>
    <t>711141559</t>
  </si>
  <si>
    <t>Provedení izolace proti zemní vlhkosti pásy přitavením NAIP na ploše vodorovné V</t>
  </si>
  <si>
    <t>206</t>
  </si>
  <si>
    <t>62836110</t>
  </si>
  <si>
    <t>pás asfaltový natavitelný oxidovaný tl 4,0mm s vložkou z hliníkové fólie / hliníkové fólie s textilií, se spalitelnou PE folií nebo jemnozrnným minerálním posypem</t>
  </si>
  <si>
    <t>208</t>
  </si>
  <si>
    <t>105</t>
  </si>
  <si>
    <t>711142559</t>
  </si>
  <si>
    <t>Provedení izolace proti zemní vlhkosti pásy přitavením NAIP na ploše svislé S</t>
  </si>
  <si>
    <t>210</t>
  </si>
  <si>
    <t>212</t>
  </si>
  <si>
    <t>107</t>
  </si>
  <si>
    <t>711748188</t>
  </si>
  <si>
    <t>Provedení detailů pásy přitavením opracování ocelových pásnic</t>
  </si>
  <si>
    <t>214</t>
  </si>
  <si>
    <t>216</t>
  </si>
  <si>
    <t>109</t>
  </si>
  <si>
    <t>998711103</t>
  </si>
  <si>
    <t>Přesun hmot pro izolace proti vodě, vlhkosti a plynům stanovený z hmotnosti přesunovaného materiálu vodorovná dopravní vzdálenost do 50 m v objektech výšky přes 12 do 60 m</t>
  </si>
  <si>
    <t>218</t>
  </si>
  <si>
    <t>712</t>
  </si>
  <si>
    <t>Povlakové krytiny</t>
  </si>
  <si>
    <t>712300831</t>
  </si>
  <si>
    <t>Odstranění ze střech plochých do 10° krytiny povlakové jednovrstvé</t>
  </si>
  <si>
    <t>220</t>
  </si>
  <si>
    <t>111</t>
  </si>
  <si>
    <t>712331111</t>
  </si>
  <si>
    <t>Provedení povlakové krytiny střech plochých do 10° pásy na sucho podkladní samolepící asfaltový pás</t>
  </si>
  <si>
    <t>222</t>
  </si>
  <si>
    <t>62866281</t>
  </si>
  <si>
    <t>pás asfaltový samolepicí modifikovaný SBS tl 3,0mm s vložkou ze skleněné tkaniny se spalitelnou fólií nebo jemnozrnným minerálním posypem nebo textilií na horním povrchu</t>
  </si>
  <si>
    <t>224</t>
  </si>
  <si>
    <t>113</t>
  </si>
  <si>
    <t>712431111</t>
  </si>
  <si>
    <t>Provedení povlakové krytiny střech šikmých přes 10° do 30° pásy na sucho podkladní samolepící asfaltový pás</t>
  </si>
  <si>
    <t>226</t>
  </si>
  <si>
    <t>228</t>
  </si>
  <si>
    <t>115</t>
  </si>
  <si>
    <t>998712103</t>
  </si>
  <si>
    <t>Přesun hmot pro povlakové krytiny stanovený z hmotnosti přesunovaného materiálu vodorovná dopravní vzdálenost do 50 m v objektech výšky přes 12 do 24 m</t>
  </si>
  <si>
    <t>230</t>
  </si>
  <si>
    <t>713</t>
  </si>
  <si>
    <t>Izolace tepelné</t>
  </si>
  <si>
    <t>713121111</t>
  </si>
  <si>
    <t>Montáž tepelné izolace podlah rohožemi, pásy, deskami, dílci, bloky (izolační materiál ve specifikaci) kladenými volně jednovrstvá</t>
  </si>
  <si>
    <t>232</t>
  </si>
  <si>
    <t>117</t>
  </si>
  <si>
    <t>63152140</t>
  </si>
  <si>
    <t>pás tepelně izolační univerzální λ=0,036 tl 200mm</t>
  </si>
  <si>
    <t>234</t>
  </si>
  <si>
    <t>713121121</t>
  </si>
  <si>
    <t>Montáž tepelné izolace podlah rohožemi, pásy, deskami, dílci, bloky (izolační materiál ve specifikaci) kladenými volně dvouvrstvá</t>
  </si>
  <si>
    <t>236</t>
  </si>
  <si>
    <t>119</t>
  </si>
  <si>
    <t>28372305</t>
  </si>
  <si>
    <t>deska EPS 100 do plochých střech a podlah λ=0,037 tl 50mm</t>
  </si>
  <si>
    <t>238</t>
  </si>
  <si>
    <t>713122111</t>
  </si>
  <si>
    <t>Izolace pro pochozí půdy parotěsná vrstva na ploše vodorovné V</t>
  </si>
  <si>
    <t>240</t>
  </si>
  <si>
    <t>121</t>
  </si>
  <si>
    <t>713122122</t>
  </si>
  <si>
    <t>Izolace pro pochozí půdy nosný rošt z EPS trámců, osová vzdálenost trámů do 600 mm tloušťky 200 mm</t>
  </si>
  <si>
    <t>242</t>
  </si>
  <si>
    <t>713122132</t>
  </si>
  <si>
    <t>Izolace pro pochozí půdy izolace tepelná vkládaná mezi rošty z EPS dvouvrstvá tloušťky 200 mm</t>
  </si>
  <si>
    <t>244</t>
  </si>
  <si>
    <t>123</t>
  </si>
  <si>
    <t>713122141</t>
  </si>
  <si>
    <t>Izolace pro pochozí půdy prkna dřevěná lepená na rošt z EPS trámců pomocí nízkoexpanzní pěny</t>
  </si>
  <si>
    <t>246</t>
  </si>
  <si>
    <t>713151111</t>
  </si>
  <si>
    <t>Montáž tepelné izolace střech šikmých rohožemi, pásy, deskami (izolační materiál ve specifikaci) kladenými volně mezi krokve</t>
  </si>
  <si>
    <t>248</t>
  </si>
  <si>
    <t>125</t>
  </si>
  <si>
    <t>63148107</t>
  </si>
  <si>
    <t>deska tepelně izolační minerální univerzální λ=0,038-0,039 tl 160mm</t>
  </si>
  <si>
    <t>250</t>
  </si>
  <si>
    <t>713151121</t>
  </si>
  <si>
    <t>Montáž tepelné izolace střech šikmých rohožemi, pásy, deskami (izolační materiál ve specifikaci) kladenými volně pod krokve</t>
  </si>
  <si>
    <t>252</t>
  </si>
  <si>
    <t>127</t>
  </si>
  <si>
    <t>63148102</t>
  </si>
  <si>
    <t>deska tepelně izolační minerální univerzální λ=0,038-0,039 tl 60mm</t>
  </si>
  <si>
    <t>254</t>
  </si>
  <si>
    <t>713191411</t>
  </si>
  <si>
    <t>Montáž tepelné izolace stavebních konstrukcí - doplňky a konstrukční součásti střech šikmých provedení podkladového roštu pod krokve</t>
  </si>
  <si>
    <t>256</t>
  </si>
  <si>
    <t>129</t>
  </si>
  <si>
    <t>60514106</t>
  </si>
  <si>
    <t>řezivo jehličnaté lať pevnostní třída S10-13 průřez 40x60mm</t>
  </si>
  <si>
    <t>258</t>
  </si>
  <si>
    <t>998713103</t>
  </si>
  <si>
    <t>Přesun hmot pro izolace tepelné stanovený z hmotnosti přesunovaného materiálu vodorovná dopravní vzdálenost do 50 m v objektech výšky přes 12 m do 24 m</t>
  </si>
  <si>
    <t>260</t>
  </si>
  <si>
    <t>751</t>
  </si>
  <si>
    <t>Vzduchotechnika</t>
  </si>
  <si>
    <t>131</t>
  </si>
  <si>
    <t>751111131</t>
  </si>
  <si>
    <t>Montáž ventilátoru axiálního nízkotlakého potrubního základního, průměru do 200 mm</t>
  </si>
  <si>
    <t>262</t>
  </si>
  <si>
    <t>429141.1</t>
  </si>
  <si>
    <t>malý axiální ventilátor IP44</t>
  </si>
  <si>
    <t>264</t>
  </si>
  <si>
    <t>133</t>
  </si>
  <si>
    <t>751133011</t>
  </si>
  <si>
    <t>Montáž ventilátoru diagonálního nízkotlakého potrubního nevýbušného, průměru do 100 mm</t>
  </si>
  <si>
    <t>266</t>
  </si>
  <si>
    <t>429141.2</t>
  </si>
  <si>
    <t>diagonální ventilátor do kruhového potrubí IP44, odtah V=80 m3/hod</t>
  </si>
  <si>
    <t>268</t>
  </si>
  <si>
    <t>135</t>
  </si>
  <si>
    <t>429141.3</t>
  </si>
  <si>
    <t>diagonální ventilátor do kruhového potrubí IP44, odtah V=200 m3/hod</t>
  </si>
  <si>
    <t>270</t>
  </si>
  <si>
    <t>429141.4</t>
  </si>
  <si>
    <t>diagonální ventilátor do kruhového potrubí IP44, odtah V=230 m3/hod</t>
  </si>
  <si>
    <t>272</t>
  </si>
  <si>
    <t>137</t>
  </si>
  <si>
    <t>751322011</t>
  </si>
  <si>
    <t>Montáž talířových ventilů, anemostatů, dýz talířového ventilu, průměru do 100 mm</t>
  </si>
  <si>
    <t>274</t>
  </si>
  <si>
    <t>450558.1</t>
  </si>
  <si>
    <t>ventil talířový plastový odvodní průměr 100 mm</t>
  </si>
  <si>
    <t>276</t>
  </si>
  <si>
    <t>139</t>
  </si>
  <si>
    <t>751398025</t>
  </si>
  <si>
    <t>Montáž ostatních zařízení větrací mřížky stěnové, průřezu přes 0,200 m2</t>
  </si>
  <si>
    <t>278</t>
  </si>
  <si>
    <t>553_Z14</t>
  </si>
  <si>
    <t>mřížka větrací 600x600 mm pororošt v ocelovém rámečku ozn. Z14</t>
  </si>
  <si>
    <t>280</t>
  </si>
  <si>
    <t>141</t>
  </si>
  <si>
    <t>751510041</t>
  </si>
  <si>
    <t>Vzduchotechnické potrubí z pozinkovaného plechu kruhové, trouba spirálně vinutá bez příruby, průměru do 100 mm</t>
  </si>
  <si>
    <t>282</t>
  </si>
  <si>
    <t>751572061</t>
  </si>
  <si>
    <t>Závěs kruhového potrubí pomocí objímky, kotvené do trapézového plechu průměru potrubí do 100 mm</t>
  </si>
  <si>
    <t>284</t>
  </si>
  <si>
    <t>143</t>
  </si>
  <si>
    <t>998751102</t>
  </si>
  <si>
    <t>Přesun hmot pro vzduchotechniku stanovený z hmotnosti přesunovaného materiálu vodorovná dopravní vzdálenost do 100 m v objektech výšky přes 12 do 24 m</t>
  </si>
  <si>
    <t>286</t>
  </si>
  <si>
    <t>761</t>
  </si>
  <si>
    <t>Konstrukce prosvětlovací</t>
  </si>
  <si>
    <t>761661001</t>
  </si>
  <si>
    <t>Osazení sklepních světlíků (anglických dvorků) včetně osazení roštu, osazení odvodňovacího prvku a osazení pojistky (proti vloupání ) hloubky do 0,60 m, šířky do 1,0 m</t>
  </si>
  <si>
    <t>288</t>
  </si>
  <si>
    <t>145</t>
  </si>
  <si>
    <t>56245260</t>
  </si>
  <si>
    <t>světlík sklepní (anglický dvorek) včetně odvodňovacího prvku recyklovaný polymer rošt mřížkový 800x600x400mm</t>
  </si>
  <si>
    <t>290</t>
  </si>
  <si>
    <t>56245287</t>
  </si>
  <si>
    <t>tmel elastický těsnící pro žlaby a světlíky</t>
  </si>
  <si>
    <t>292</t>
  </si>
  <si>
    <t>147</t>
  </si>
  <si>
    <t>998761103</t>
  </si>
  <si>
    <t>Přesun hmot pro konstrukce sklobetonové stanovený z hmotnosti přesunovaného materiálu vodorovná dopravní vzdálenost do 50 m v objektech výšky přes 12 do 24 m</t>
  </si>
  <si>
    <t>294</t>
  </si>
  <si>
    <t>762</t>
  </si>
  <si>
    <t>Konstrukce tesařské</t>
  </si>
  <si>
    <t>762081150</t>
  </si>
  <si>
    <t>Práce společné pro tesařské konstrukce hoblování hraněného řeziva přímo na staveništi</t>
  </si>
  <si>
    <t>296</t>
  </si>
  <si>
    <t>149</t>
  </si>
  <si>
    <t>762082330</t>
  </si>
  <si>
    <t>Práce společné pro tesařské konstrukce profilování zhlaví trámů a ozdobných konců jednoduchý vnitřní půloblouk, plochy přes 160 do 320 cm2</t>
  </si>
  <si>
    <t>298</t>
  </si>
  <si>
    <t>762132137</t>
  </si>
  <si>
    <t>Montáž bednění stěn z hoblovaných prken tl. do 32 mm na sraz s olištováním</t>
  </si>
  <si>
    <t>300</t>
  </si>
  <si>
    <t>151</t>
  </si>
  <si>
    <t>60516100</t>
  </si>
  <si>
    <t>řezivo smrkové sušené tl 30mm</t>
  </si>
  <si>
    <t>302</t>
  </si>
  <si>
    <t>61418154.1</t>
  </si>
  <si>
    <t>lišta dřevěná smrk 23x56mm</t>
  </si>
  <si>
    <t>304</t>
  </si>
  <si>
    <t>153</t>
  </si>
  <si>
    <t>762137811</t>
  </si>
  <si>
    <t>Demontáž bednění svislých stěn a nadstřešních stěn z lišt</t>
  </si>
  <si>
    <t>306</t>
  </si>
  <si>
    <t>762331812</t>
  </si>
  <si>
    <t>Demontáž vázaných konstrukcí krovů sklonu do 60° z hranolů, hranolků, fošen, průřezové plochy přes 120 do 224 cm2</t>
  </si>
  <si>
    <t>308</t>
  </si>
  <si>
    <t>155</t>
  </si>
  <si>
    <t>762332532</t>
  </si>
  <si>
    <t>Montáž vázaných konstrukcí krovů střech pultových, sedlových, valbových, stanových čtvercového nebo obdélníkového půdorysu, z řeziva hoblovaného průřezové plochy přes 120 do 224 cm2</t>
  </si>
  <si>
    <t>310</t>
  </si>
  <si>
    <t>60512130</t>
  </si>
  <si>
    <t>hranol stavební řezivo průřezu do 224cm2 do dl 6m</t>
  </si>
  <si>
    <t>312</t>
  </si>
  <si>
    <t>157</t>
  </si>
  <si>
    <t>762341210</t>
  </si>
  <si>
    <t>Bednění a laťování montáž bednění střech rovných a šikmých sklonu do 60° s vyřezáním otvorů z prken hrubých na sraz tl. do 32 mm</t>
  </si>
  <si>
    <t>314</t>
  </si>
  <si>
    <t>60515111</t>
  </si>
  <si>
    <t>řezivo jehličnaté boční prkno 20-30mm</t>
  </si>
  <si>
    <t>316</t>
  </si>
  <si>
    <t>159</t>
  </si>
  <si>
    <t>762341250</t>
  </si>
  <si>
    <t>Bednění a laťování montáž bednění střech rovných a šikmých sklonu do 60° s vyřezáním otvorů z prken hoblovaných</t>
  </si>
  <si>
    <t>318</t>
  </si>
  <si>
    <t>320</t>
  </si>
  <si>
    <t>161</t>
  </si>
  <si>
    <t>762341260</t>
  </si>
  <si>
    <t>Bednění a laťování montáž bednění střech rovných a šikmých sklonu do 60° s vyřezáním otvorů z palubek</t>
  </si>
  <si>
    <t>322</t>
  </si>
  <si>
    <t>61191173</t>
  </si>
  <si>
    <t>palubky obkladové smrk profil klasický 19x121mm jakost A/B</t>
  </si>
  <si>
    <t>324</t>
  </si>
  <si>
    <t>163</t>
  </si>
  <si>
    <t>762342441</t>
  </si>
  <si>
    <t>Bednění a laťování montáž lišt trojúhelníkových nebo kontralatí</t>
  </si>
  <si>
    <t>326</t>
  </si>
  <si>
    <t>60514105</t>
  </si>
  <si>
    <t>řezivo jehličnaté lať pevnostní třída S10-13 průřez 30x50mm</t>
  </si>
  <si>
    <t>328</t>
  </si>
  <si>
    <t>165</t>
  </si>
  <si>
    <t>762395000</t>
  </si>
  <si>
    <t>Spojovací prostředky krovů, bednění a laťování, nadstřešních konstrukcí svory, prkna, hřebíky, pásová ocel, vruty</t>
  </si>
  <si>
    <t>330</t>
  </si>
  <si>
    <t>762439001</t>
  </si>
  <si>
    <t>Obložení stěn montáž roštu podkladového</t>
  </si>
  <si>
    <t>332</t>
  </si>
  <si>
    <t>167</t>
  </si>
  <si>
    <t>60514101</t>
  </si>
  <si>
    <t>řezivo jehličnaté lať 10-25cm2</t>
  </si>
  <si>
    <t>334</t>
  </si>
  <si>
    <t>762511264</t>
  </si>
  <si>
    <t>Podlahové konstrukce podkladové z dřevoštěpkových desek OSB jednovrstvých šroubovaných na pero a drážku nebroušených, tloušťky desky 18 mm</t>
  </si>
  <si>
    <t>336</t>
  </si>
  <si>
    <t>169</t>
  </si>
  <si>
    <t>998762103</t>
  </si>
  <si>
    <t>Přesun hmot pro konstrukce tesařské stanovený z hmotnosti přesunovaného materiálu vodorovná dopravní vzdálenost do 50 m v objektech výšky přes 12 do 24 m</t>
  </si>
  <si>
    <t>338</t>
  </si>
  <si>
    <t>763</t>
  </si>
  <si>
    <t>Konstrukce suché výstavby</t>
  </si>
  <si>
    <t>763111331</t>
  </si>
  <si>
    <t>Příčka ze sádrokartonových desek s nosnou konstrukcí z jednoduchých ocelových profilů UW, CW jednoduše opláštěná deskou impregnovanou H2 tl. 12,5 mm, příčka tl. 75 mm, profil 50, s izolací, EI 30, Rw do 45 dB</t>
  </si>
  <si>
    <t>340</t>
  </si>
  <si>
    <t>171</t>
  </si>
  <si>
    <t>763111333</t>
  </si>
  <si>
    <t>Příčka ze sádrokartonových desek s nosnou konstrukcí z jednoduchých ocelových profilů UW, CW jednoduše opláštěná deskou impregnovanou H2 tl. 12,5 mm, příčka tl. 100 mm, profil 75, s izolací, EI 30, Rw do 45 dB</t>
  </si>
  <si>
    <t>342</t>
  </si>
  <si>
    <t>763111741</t>
  </si>
  <si>
    <t>Příčka ze sádrokartonových desek ostatní konstrukce a práce na příčkách ze sádrokartonových desek montáž parotěsné zábrany</t>
  </si>
  <si>
    <t>344</t>
  </si>
  <si>
    <t>173</t>
  </si>
  <si>
    <t>28329274</t>
  </si>
  <si>
    <t>fólie PE vyztužená pro parotěsnou vrstvu (reakce na oheň - třída E) 110g/m2</t>
  </si>
  <si>
    <t>346</t>
  </si>
  <si>
    <t>763121422</t>
  </si>
  <si>
    <t>Stěna předsazená ze sádrokartonových desek s nosnou konstrukcí z ocelových profilů CW, UW jednoduše opláštěná deskou impregnovanou H2 tl. 12,5 mm bez izolace, EI 15, stěna tl. 62,5 mm, profil 50</t>
  </si>
  <si>
    <t>348</t>
  </si>
  <si>
    <t>175</t>
  </si>
  <si>
    <t>763121590</t>
  </si>
  <si>
    <t>Stěna předsazená ze sádrokartonových desek pro osazení závěsného WC s nosnou konstrukcí z ocelových profilů CW, UW dvojitě opláštěná deskami impregnovanými H2 tl. 2x12,5 mm bez izolace, stěna tl. 150 - 250 mm, profil 50</t>
  </si>
  <si>
    <t>350</t>
  </si>
  <si>
    <t>763173111</t>
  </si>
  <si>
    <t>Instalační technika pro konstrukce ze sádrokartonových desek montáž nosičů zařizovacích předmětů úchytu pro umyvadlo</t>
  </si>
  <si>
    <t>352</t>
  </si>
  <si>
    <t>177</t>
  </si>
  <si>
    <t>59030729</t>
  </si>
  <si>
    <t>konstrukce pro uchycení umyvadla s nástěnnými bateriemi osová rozteč CW profilů 450-625mm</t>
  </si>
  <si>
    <t>354</t>
  </si>
  <si>
    <t>763173113</t>
  </si>
  <si>
    <t>Instalační technika pro konstrukce ze sádrokartonových desek montáž nosičů zařizovacích předmětů úchytu pro WC</t>
  </si>
  <si>
    <t>356</t>
  </si>
  <si>
    <t>179</t>
  </si>
  <si>
    <t>59030731</t>
  </si>
  <si>
    <t>konstrukce pro uchycení WC osová rozteč CW profilů 450-625mm</t>
  </si>
  <si>
    <t>358</t>
  </si>
  <si>
    <t>763181311</t>
  </si>
  <si>
    <t>Výplně otvorů konstrukcí ze sádrokartonových desek montáž zárubně kovové s konstrukcí jednokřídlové</t>
  </si>
  <si>
    <t>360</t>
  </si>
  <si>
    <t>181</t>
  </si>
  <si>
    <t>55331589</t>
  </si>
  <si>
    <t>zárubeň jednokřídlá ocelová pro sádrokartonové příčky tl stěny 75-100mm rozměru 700/1970, 2100mm</t>
  </si>
  <si>
    <t>362</t>
  </si>
  <si>
    <t>763431031</t>
  </si>
  <si>
    <t>Montáž podhledu minerálního včetně zavěšeného roštu skrytého s panely vyjímatelnými jakékoliv velikosti panelů</t>
  </si>
  <si>
    <t>364</t>
  </si>
  <si>
    <t>183</t>
  </si>
  <si>
    <t>59036040</t>
  </si>
  <si>
    <t>panel akustický skrytý nosný rastr bílá tl 20mm</t>
  </si>
  <si>
    <t>366</t>
  </si>
  <si>
    <t>59036122</t>
  </si>
  <si>
    <t>panel akustický pro vlhké prostory, barvená hrana, bílá, tl 20mm</t>
  </si>
  <si>
    <t>368</t>
  </si>
  <si>
    <t>185</t>
  </si>
  <si>
    <t>763431042</t>
  </si>
  <si>
    <t>Montáž podhledu minerálního včetně zavěšeného roštu Příplatek k cenám: za výšku zavěšení přes 1,0 do 1,4 m</t>
  </si>
  <si>
    <t>370</t>
  </si>
  <si>
    <t>763431201</t>
  </si>
  <si>
    <t>Montáž podhledu minerálního napojení na stěnu lištou obvodovou</t>
  </si>
  <si>
    <t>372</t>
  </si>
  <si>
    <t>187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</si>
  <si>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</si>
  <si>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</si>
  <si>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374</t>
  </si>
  <si>
    <t>764</t>
  </si>
  <si>
    <t>Konstrukce klempířské</t>
  </si>
  <si>
    <t>764001801</t>
  </si>
  <si>
    <t>Demontáž klempířských konstrukcí podkladního plechu do suti</t>
  </si>
  <si>
    <t>376</t>
  </si>
  <si>
    <t>189</t>
  </si>
  <si>
    <t>764001861</t>
  </si>
  <si>
    <t>Demontáž klempířských konstrukcí oplechování hřebene z hřebenáčů do suti</t>
  </si>
  <si>
    <t>378</t>
  </si>
  <si>
    <t>764001891</t>
  </si>
  <si>
    <t>Demontáž klempířských konstrukcí oplechování úžlabí do suti</t>
  </si>
  <si>
    <t>380</t>
  </si>
  <si>
    <t>191</t>
  </si>
  <si>
    <t>764002801</t>
  </si>
  <si>
    <t>Demontáž klempířských konstrukcí závětrné lišty do suti</t>
  </si>
  <si>
    <t>382</t>
  </si>
  <si>
    <t>764002812</t>
  </si>
  <si>
    <t>Demontáž klempířských konstrukcí okapového plechu do suti, v krytině skládané</t>
  </si>
  <si>
    <t>384</t>
  </si>
  <si>
    <t>193</t>
  </si>
  <si>
    <t>764002861</t>
  </si>
  <si>
    <t>Demontáž klempířských konstrukcí oplechování říms do suti</t>
  </si>
  <si>
    <t>386</t>
  </si>
  <si>
    <t>764002871</t>
  </si>
  <si>
    <t>Demontáž klempířských konstrukcí lemování zdí do suti</t>
  </si>
  <si>
    <t>388</t>
  </si>
  <si>
    <t>195</t>
  </si>
  <si>
    <t>764002881</t>
  </si>
  <si>
    <t>Demontáž klempířských konstrukcí lemování střešních prostupů do suti</t>
  </si>
  <si>
    <t>390</t>
  </si>
  <si>
    <t>764002891</t>
  </si>
  <si>
    <t>Demontáž klempířských konstrukcí lemování sloupků komínových lávek do suti</t>
  </si>
  <si>
    <t>392</t>
  </si>
  <si>
    <t>197</t>
  </si>
  <si>
    <t>764004801</t>
  </si>
  <si>
    <t>Demontáž klempířských konstrukcí žlabu podokapního do suti</t>
  </si>
  <si>
    <t>394</t>
  </si>
  <si>
    <t>764004861</t>
  </si>
  <si>
    <t>Demontáž klempířských konstrukcí svodu do suti</t>
  </si>
  <si>
    <t>396</t>
  </si>
  <si>
    <t>199</t>
  </si>
  <si>
    <t>764021401</t>
  </si>
  <si>
    <t>Podkladní plech z hliníkového plechu rš 150 mm</t>
  </si>
  <si>
    <t>398</t>
  </si>
  <si>
    <t>764021423</t>
  </si>
  <si>
    <t>Dilatační lišta z hliníkového plechu připojovací, včetně tmelení rš 150 mm</t>
  </si>
  <si>
    <t>400</t>
  </si>
  <si>
    <t>201</t>
  </si>
  <si>
    <t>764021424</t>
  </si>
  <si>
    <t>Dilatační lišta z hliníkového plechu připojovací, včetně tmelení rš 200 mm</t>
  </si>
  <si>
    <t>402</t>
  </si>
  <si>
    <t>764121401</t>
  </si>
  <si>
    <t>Krytina z hliníkového plechu s úpravou u okapů, prostupů a výčnělků střechy rovné drážkováním ze svitků rš 500 mm, sklon střechy do 30°</t>
  </si>
  <si>
    <t>404</t>
  </si>
  <si>
    <t>203</t>
  </si>
  <si>
    <t>764121462</t>
  </si>
  <si>
    <t>Krytina z hliníkového plechu s úpravou u okapů, prostupů a výčnělků ze šablon, počet kusů přes 10 ks/m2 do 30°</t>
  </si>
  <si>
    <t>406</t>
  </si>
  <si>
    <t>764221408</t>
  </si>
  <si>
    <t>Oplechování střešních prvků z hliníkového plechu hřebene větraného, včetně větrací mřížky z hřebenáčů</t>
  </si>
  <si>
    <t>408</t>
  </si>
  <si>
    <t>205</t>
  </si>
  <si>
    <t>764221438</t>
  </si>
  <si>
    <t>Oplechování střešních prvků z hliníkového plechu nároží větraného, včetně větrací mřížky z hřebenáčů</t>
  </si>
  <si>
    <t>410</t>
  </si>
  <si>
    <t>764221466</t>
  </si>
  <si>
    <t>Oplechování střešních prvků z hliníkového plechu úžlabí rš 500 mm</t>
  </si>
  <si>
    <t>412</t>
  </si>
  <si>
    <t>207</t>
  </si>
  <si>
    <t>764222403</t>
  </si>
  <si>
    <t>Oplechování střešních prvků z hliníkového plechu štítu závětrnou lištou rš 250 mm</t>
  </si>
  <si>
    <t>414</t>
  </si>
  <si>
    <t>764223451</t>
  </si>
  <si>
    <t>Oplechování střešních prvků z hliníkového plechu střešní výlez rozměru 600 x 600 mm, střechy s krytinou skládanou ze šablon</t>
  </si>
  <si>
    <t>416</t>
  </si>
  <si>
    <t>209</t>
  </si>
  <si>
    <t>764228404</t>
  </si>
  <si>
    <t>Oplechování říms a ozdobných prvků z hliníkového plechu rovných, bez rohů mechanicky kotvené rš 330 mm</t>
  </si>
  <si>
    <t>418</t>
  </si>
  <si>
    <t>764321415</t>
  </si>
  <si>
    <t>Lemování zdí z hliníkového plechu boční nebo horní rovných, střech s krytinou skládanou mimo prejzovou rš 400 mm</t>
  </si>
  <si>
    <t>420</t>
  </si>
  <si>
    <t>211</t>
  </si>
  <si>
    <t>764326422</t>
  </si>
  <si>
    <t>Lemování ventilačních nástavců z hliníkového plechu výšky do 1000 mm, se stříškou střech s krytinou skládanou mimo prejzovou nebo z plechu, průměru přes 75 do 100 mm</t>
  </si>
  <si>
    <t>422</t>
  </si>
  <si>
    <t>764521404</t>
  </si>
  <si>
    <t>Žlab podokapní z hliníkového plechu včetně háků a čel půlkruhový rš 330 mm</t>
  </si>
  <si>
    <t>424</t>
  </si>
  <si>
    <t>213</t>
  </si>
  <si>
    <t>764528422</t>
  </si>
  <si>
    <t>Svod z hliníkového plechu včetně objímek, kolen a odskoků kruhový, průměru 100 mm</t>
  </si>
  <si>
    <t>426</t>
  </si>
  <si>
    <t>764528423</t>
  </si>
  <si>
    <t>Svod z hliníkového plechu včetně objímek, kolen a odskoků kruhový, průměru 120 mm</t>
  </si>
  <si>
    <t>428</t>
  </si>
  <si>
    <t>215</t>
  </si>
  <si>
    <t>998764103</t>
  </si>
  <si>
    <t>Přesun hmot pro konstrukce klempířské stanovený z hmotnosti přesunovaného materiálu vodorovná dopravní vzdálenost do 50 m v objektech výšky přes 12 do 24 m</t>
  </si>
  <si>
    <t>430</t>
  </si>
  <si>
    <t>765</t>
  </si>
  <si>
    <t>Krytina skládaná</t>
  </si>
  <si>
    <t>765111805</t>
  </si>
  <si>
    <t>Demontáž krytiny keramické drážkové, sklonu do 30° se zvětralou maltou do suti</t>
  </si>
  <si>
    <t>432</t>
  </si>
  <si>
    <t>217</t>
  </si>
  <si>
    <t>765135041</t>
  </si>
  <si>
    <t>Montáž střešních doplňků krytiny skládané háků protisněhových</t>
  </si>
  <si>
    <t>434</t>
  </si>
  <si>
    <t>59161158</t>
  </si>
  <si>
    <t>hák protisněhový 400mm barevný</t>
  </si>
  <si>
    <t>436</t>
  </si>
  <si>
    <t>219</t>
  </si>
  <si>
    <t>765135051</t>
  </si>
  <si>
    <t>Montáž střešních doplňků krytiny skládané protisněhové zábrany držáku</t>
  </si>
  <si>
    <t>438</t>
  </si>
  <si>
    <t>55344660</t>
  </si>
  <si>
    <t>držák sněhové zábrany Al</t>
  </si>
  <si>
    <t>440</t>
  </si>
  <si>
    <t>221</t>
  </si>
  <si>
    <t>765135053</t>
  </si>
  <si>
    <t>Montáž střešních doplňků krytiny skládané protisněhové zábrany</t>
  </si>
  <si>
    <t>442</t>
  </si>
  <si>
    <t>55344662</t>
  </si>
  <si>
    <t>trubka sněhové zábrany dl 3m</t>
  </si>
  <si>
    <t>444</t>
  </si>
  <si>
    <t>223</t>
  </si>
  <si>
    <t>765191001</t>
  </si>
  <si>
    <t>Montáž pojistné hydroizolační nebo parotěsné fólie kladené ve sklonu do 20° lepením (vodotěsné podstřeší) na bednění nebo tepelnou izolaci</t>
  </si>
  <si>
    <t>446</t>
  </si>
  <si>
    <t>28329036</t>
  </si>
  <si>
    <t>fólie kontaktní difuzně propustná pro doplňkovou hydroizolační vrstvu, třívrstvá mikroporézní PP 150g/m2 s integrovanou samolepící páskou</t>
  </si>
  <si>
    <t>448</t>
  </si>
  <si>
    <t>225</t>
  </si>
  <si>
    <t>765191023</t>
  </si>
  <si>
    <t>Montáž pojistné hydroizolační nebo parotěsné fólie kladené ve sklonu přes 20° s lepenými přesahy na bednění nebo tepelnou izolaci</t>
  </si>
  <si>
    <t>450</t>
  </si>
  <si>
    <t>452</t>
  </si>
  <si>
    <t>227</t>
  </si>
  <si>
    <t>765191051</t>
  </si>
  <si>
    <t>Montáž pojistné hydroizolační nebo parotěsné fólie hřebene nebo nároží, střechy větrané</t>
  </si>
  <si>
    <t>454</t>
  </si>
  <si>
    <t>456</t>
  </si>
  <si>
    <t>229</t>
  </si>
  <si>
    <t>765192001</t>
  </si>
  <si>
    <t>Nouzové zakrytí střechy plachtou</t>
  </si>
  <si>
    <t>458</t>
  </si>
  <si>
    <t>998765103</t>
  </si>
  <si>
    <t>Přesun hmot pro krytiny skládané stanovený z hmotnosti přesunovaného materiálu vodorovná dopravní vzdálenost do 50 m na objektech výšky přes 12 do 24 m</t>
  </si>
  <si>
    <t>460</t>
  </si>
  <si>
    <t>766</t>
  </si>
  <si>
    <t>Konstrukce truhlářské</t>
  </si>
  <si>
    <t>231</t>
  </si>
  <si>
    <t>766211200</t>
  </si>
  <si>
    <t>Montáž madel schodišťových dřevěných průběžných</t>
  </si>
  <si>
    <t>462</t>
  </si>
  <si>
    <t>553.Z1</t>
  </si>
  <si>
    <t>madlo schodišťové dřevěné s kovovými nerezovými úchyty a krytkou</t>
  </si>
  <si>
    <t>464</t>
  </si>
  <si>
    <t>233</t>
  </si>
  <si>
    <t>766621211</t>
  </si>
  <si>
    <t>Montáž oken dřevěných včetně montáže rámu plochy přes 1 m2 otevíravých do zdiva, výšky do 1,5 m</t>
  </si>
  <si>
    <t>466</t>
  </si>
  <si>
    <t>61110010</t>
  </si>
  <si>
    <t>okno dřevěné otevíravé/sklopné dvojsklo přes plochu 1m2 do v 1,5m</t>
  </si>
  <si>
    <t>468</t>
  </si>
  <si>
    <t>235</t>
  </si>
  <si>
    <t>766621212</t>
  </si>
  <si>
    <t>Montáž oken dřevěných včetně montáže rámu plochy přes 1 m2 otevíravých do zdiva, výšky přes 1,5 do 2,5 m</t>
  </si>
  <si>
    <t>470</t>
  </si>
  <si>
    <t>61110012</t>
  </si>
  <si>
    <t>okno dřevěné otevíravé/sklopné dvojsklo přes plochu 1m2 v 1,5-2,5m</t>
  </si>
  <si>
    <t>472</t>
  </si>
  <si>
    <t>237</t>
  </si>
  <si>
    <t>766621622</t>
  </si>
  <si>
    <t>Montáž oken dřevěných plochy do 1 m2 včetně montáže rámu otevíravých do zdiva</t>
  </si>
  <si>
    <t>474</t>
  </si>
  <si>
    <t>61110008</t>
  </si>
  <si>
    <t>okno dřevěné otevíravé/sklopné dvojsklo do plochy 1m2</t>
  </si>
  <si>
    <t>476</t>
  </si>
  <si>
    <t>239</t>
  </si>
  <si>
    <t>76666.R01</t>
  </si>
  <si>
    <t>Montáž a dodávka vnitřních dveřních křídel</t>
  </si>
  <si>
    <t>478</t>
  </si>
  <si>
    <t>76666.R02</t>
  </si>
  <si>
    <t>Repase stávajících dveří s obložkovou zárubní</t>
  </si>
  <si>
    <t>480</t>
  </si>
  <si>
    <t>241</t>
  </si>
  <si>
    <t>76666.R03</t>
  </si>
  <si>
    <t>Dřevěná obložka D10.1 do zděné příčky tl. 180 mm průchod 750x1990 mm</t>
  </si>
  <si>
    <t>482</t>
  </si>
  <si>
    <t>76666.R04</t>
  </si>
  <si>
    <t>Repase stávající dřevěné obložkové zárubně s nadsvětlíkem D11.1 - průchod 1220x2130 mm</t>
  </si>
  <si>
    <t>484</t>
  </si>
  <si>
    <t>243</t>
  </si>
  <si>
    <t>76666.R05</t>
  </si>
  <si>
    <t>Rapase stávající dřevěné obložkové zárubně s nadsvětlíkem D11.2 - průchod 1540x2200+1100 mm</t>
  </si>
  <si>
    <t>486</t>
  </si>
  <si>
    <t>766660421</t>
  </si>
  <si>
    <t>Montáž dveřních křídel dřevěných nebo plastových vchodových dveří včetně rámu do zdiva jednokřídlových s nadsvětlíkem</t>
  </si>
  <si>
    <t>488</t>
  </si>
  <si>
    <t>245</t>
  </si>
  <si>
    <t>61162.D6.5</t>
  </si>
  <si>
    <t>Vstupní dřevěné dveře, jednokřídlové, profilované, s polodrážkou, zateplené 950x1970+400 mm ozn. D6.5</t>
  </si>
  <si>
    <t>490</t>
  </si>
  <si>
    <t>61162.D6.6</t>
  </si>
  <si>
    <t>Vstupní dřevěné dveře, jednokřídlové, profilované, částečně prosklené, s polodrážkou a proskleným, svisle děleným nadsvětlíkem (fixní), zateplené 950x2250+750 mm ozn. D6.6</t>
  </si>
  <si>
    <t>492</t>
  </si>
  <si>
    <t>247</t>
  </si>
  <si>
    <t>61162.D6.7</t>
  </si>
  <si>
    <t>Vstupní dřevěné dveře, jednokřídlové, profilované, s polodrážkou a proskleným nadsvětlíkem (fixní), zateplené 950x1970+750 mm ozn. D6.7</t>
  </si>
  <si>
    <t>494</t>
  </si>
  <si>
    <t>61162.D6.8</t>
  </si>
  <si>
    <t>Vstupní dřevěné dveře, jednokřídlové, profilované, s polodrážkou a proskleným nadsvětlíkem (fixní), zateplené 920x1940+400 mm ozn. D6.8</t>
  </si>
  <si>
    <t>496</t>
  </si>
  <si>
    <t>249</t>
  </si>
  <si>
    <t>61162.D7.1</t>
  </si>
  <si>
    <t>Vstupní dřěvené dveře, jednokřídlové, profilované, částečně prosklené, s polodrážkou a proskleným, svisle děleným nadsvětlíkem (fixní), zateplené 1000x2250+820 mm ozn. D7.1</t>
  </si>
  <si>
    <t>498</t>
  </si>
  <si>
    <t>61162.D8.1</t>
  </si>
  <si>
    <t>Vstupní dřevěné dveře, dvoukřídlové, profilované, částečně prosklené, s polodrážkou a proskleným, svisle děleným nadsvětlíkem (fixní), zateplené. Automatické otevírání 1250x2210+750 mm ozn. D8.1</t>
  </si>
  <si>
    <t>500</t>
  </si>
  <si>
    <t>251</t>
  </si>
  <si>
    <t>611196.D7.2</t>
  </si>
  <si>
    <t>dveře vstupní, 1kř. s NSV 1000x2250+750 mm s rámem ozn. D7.2</t>
  </si>
  <si>
    <t>502</t>
  </si>
  <si>
    <t>611196.D7.3</t>
  </si>
  <si>
    <t>dveře vstupní, 1kř. s NSV 1000x2250+750 mm s rámem ozn. D7.3</t>
  </si>
  <si>
    <t>504</t>
  </si>
  <si>
    <t>253</t>
  </si>
  <si>
    <t>611196.D7.4</t>
  </si>
  <si>
    <t>dveře vstupní, 1kř. s NSV 1000x2250+750 mm s rámem ozn. D7.4</t>
  </si>
  <si>
    <t>506</t>
  </si>
  <si>
    <t>766660441</t>
  </si>
  <si>
    <t>Montáž dveřních křídel dřevěných nebo plastových vchodových dveří včetně rámu do zdiva jednokřídlových s díly a nadsvětlíkem</t>
  </si>
  <si>
    <t>508</t>
  </si>
  <si>
    <t>255</t>
  </si>
  <si>
    <t>61162.D9.1</t>
  </si>
  <si>
    <t xml:space="preserve">Vstupní dřevěné dveře s oknem - sestava,  profilované jednokřídlé dveře, částečně prosklené, s polodrážkou, zateplené 960x2250 mm + 2030+930 mm ozn. D9.1</t>
  </si>
  <si>
    <t>510</t>
  </si>
  <si>
    <t>766660451</t>
  </si>
  <si>
    <t>Montáž dveřních křídel dřevěných nebo plastových vchodových dveří včetně rámu do zdiva dvoukřídlových bez nadsvětlíku</t>
  </si>
  <si>
    <t>512</t>
  </si>
  <si>
    <t>257</t>
  </si>
  <si>
    <t>61162.D8.2</t>
  </si>
  <si>
    <t>Vstupní dřevěné dveře, dvoukřídlové, profilované, částečně prosklené, s polodrážkou, zateplené 1250x1970 mm ozn. D8.2</t>
  </si>
  <si>
    <t>514</t>
  </si>
  <si>
    <t>766811.R1</t>
  </si>
  <si>
    <t>Montáž kuchyňských linek oz. V1, V2, V3 a V4</t>
  </si>
  <si>
    <t>516</t>
  </si>
  <si>
    <t>259</t>
  </si>
  <si>
    <t>617_V1</t>
  </si>
  <si>
    <t>kuchyňská linka V1: 1200/600 mm – spodní skříňka dřez, horní skříňky pouze police (m.č. 0P08)</t>
  </si>
  <si>
    <t>518</t>
  </si>
  <si>
    <t>617_V2</t>
  </si>
  <si>
    <t>kuchyňská linka V2: 1850/600 mm – spodní skříňka dřez s odkapávačem, horní skříňka zavírací (m.č. 0P11)</t>
  </si>
  <si>
    <t>520</t>
  </si>
  <si>
    <t>261</t>
  </si>
  <si>
    <t>617_V3</t>
  </si>
  <si>
    <t>kuchyňská linka V3 – 1700+1700/600 – kuchyně byt – základní – dřez s odkapávačem, vestavný sporák s varnou deskou elektro (m.č. 1P10)</t>
  </si>
  <si>
    <t>522</t>
  </si>
  <si>
    <t>617_V4</t>
  </si>
  <si>
    <t>kuchyňská linka V4 – 2000/600 – spodní skříňka dřez, horní zavírací police (n.č. 0P09b)</t>
  </si>
  <si>
    <t>524</t>
  </si>
  <si>
    <t>263</t>
  </si>
  <si>
    <t>998766103</t>
  </si>
  <si>
    <t>Přesun hmot pro konstrukce truhlářské stanovený z hmotnosti přesunovaného materiálu vodorovná dopravní vzdálenost do 50 m v objektech výšky přes 12 do 24 m</t>
  </si>
  <si>
    <t>526</t>
  </si>
  <si>
    <t>767</t>
  </si>
  <si>
    <t>Konstrukce zámečnické</t>
  </si>
  <si>
    <t>767161223</t>
  </si>
  <si>
    <t>Montáž zábradlí rovného z profilové oceli do zdiva, hmotnosti 1 m zábradlí přes 60 kg</t>
  </si>
  <si>
    <t>528</t>
  </si>
  <si>
    <t>265</t>
  </si>
  <si>
    <t>553.Z3</t>
  </si>
  <si>
    <t>replika litinového zábradlí 3600x900 mm (3 pole)</t>
  </si>
  <si>
    <t>530</t>
  </si>
  <si>
    <t>767392802</t>
  </si>
  <si>
    <t>Demontáž krytin střech z plechů šroubovaných do suti</t>
  </si>
  <si>
    <t>532</t>
  </si>
  <si>
    <t>267</t>
  </si>
  <si>
    <t>767541281</t>
  </si>
  <si>
    <t>Demontáž zdvojených podlah nosné konstrukce pro prostory s těžkým provozem z konstrukce z kovových rektifikačních stojek a rastrových profilů modulu 600 x 600 mm výšky do 500 mm</t>
  </si>
  <si>
    <t>534</t>
  </si>
  <si>
    <t>767541781</t>
  </si>
  <si>
    <t>Demontáž zdvojených podlah nášlapných desek rozměru 600 x 600 mm do suti</t>
  </si>
  <si>
    <t>536</t>
  </si>
  <si>
    <t>269</t>
  </si>
  <si>
    <t>767610212</t>
  </si>
  <si>
    <t>Montáž oken jednoduchých z hliníkových nebo ocelových profilů na polyuretanovou pěnu podávacích horizontálně posuvných s pevně zasklenými bočními díly</t>
  </si>
  <si>
    <t>538</t>
  </si>
  <si>
    <t>55366_Z7</t>
  </si>
  <si>
    <t>pokladní okno ozn. Z7 3060x1085 mm</t>
  </si>
  <si>
    <t>540</t>
  </si>
  <si>
    <t>271</t>
  </si>
  <si>
    <t>767640112</t>
  </si>
  <si>
    <t>Montáž dveří ocelových vchodových jednokřídlových s nadsvětlíkem</t>
  </si>
  <si>
    <t>542</t>
  </si>
  <si>
    <t>767662210</t>
  </si>
  <si>
    <t>Montáž mříží otvíravých</t>
  </si>
  <si>
    <t>544</t>
  </si>
  <si>
    <t>273</t>
  </si>
  <si>
    <t>553.Z8-11</t>
  </si>
  <si>
    <t>mříž ocelové otvíravá vnitřní</t>
  </si>
  <si>
    <t>546</t>
  </si>
  <si>
    <t>767810112</t>
  </si>
  <si>
    <t>Montáž větracích mřížek ocelových čtyřhranných, průřezu přes 0,01 do 0,04 m2</t>
  </si>
  <si>
    <t>548</t>
  </si>
  <si>
    <t>275</t>
  </si>
  <si>
    <t>196.Z4</t>
  </si>
  <si>
    <t>mřížka větrací hliníková 200x200 mm</t>
  </si>
  <si>
    <t>550</t>
  </si>
  <si>
    <t>196.Z6</t>
  </si>
  <si>
    <t>mřížka větrací hliníková 200x60 mm</t>
  </si>
  <si>
    <t>552</t>
  </si>
  <si>
    <t>329</t>
  </si>
  <si>
    <t>767821112</t>
  </si>
  <si>
    <t>D+M mincovník vč.stavebních úprav</t>
  </si>
  <si>
    <t>2127285764</t>
  </si>
  <si>
    <t>277</t>
  </si>
  <si>
    <t>767851104</t>
  </si>
  <si>
    <t>Montáž komínových lávek kompletní celé lávky</t>
  </si>
  <si>
    <t>554</t>
  </si>
  <si>
    <t>55344680</t>
  </si>
  <si>
    <t>lávka komínová 250x1000mm</t>
  </si>
  <si>
    <t>556</t>
  </si>
  <si>
    <t>279</t>
  </si>
  <si>
    <t>767995111</t>
  </si>
  <si>
    <t>Montáž ostatních atypických zámečnických konstrukcí hmotnosti do 5 kg</t>
  </si>
  <si>
    <t>kg</t>
  </si>
  <si>
    <t>558</t>
  </si>
  <si>
    <t>196.K16</t>
  </si>
  <si>
    <t>kotvení informační tabule PODBOŘANY ozn. K16</t>
  </si>
  <si>
    <t>560</t>
  </si>
  <si>
    <t>281</t>
  </si>
  <si>
    <t>998767103</t>
  </si>
  <si>
    <t>Přesun hmot pro zámečnické konstrukce stanovený z hmotnosti přesunovaného materiálu vodorovná dopravní vzdálenost do 50 m v objektech výšky přes 12 do 24 m</t>
  </si>
  <si>
    <t>562</t>
  </si>
  <si>
    <t>771</t>
  </si>
  <si>
    <t>Podlahy z dlaždic</t>
  </si>
  <si>
    <t>771474112</t>
  </si>
  <si>
    <t>Montáž soklů z dlaždic keramických lepených flexibilním lepidlem rovných, výšky přes 65 do 90 mm</t>
  </si>
  <si>
    <t>564</t>
  </si>
  <si>
    <t>283</t>
  </si>
  <si>
    <t>59761406.1</t>
  </si>
  <si>
    <t>dlažba keramická slinutá protiskluzná do interiéru i exteriéru pro vysoké mechanické namáhání přes 22 do 25ks/m2 RETRO STYL</t>
  </si>
  <si>
    <t>566</t>
  </si>
  <si>
    <t>59761406</t>
  </si>
  <si>
    <t>dlažba keramická slinutá protiskluzná do interiéru i exteriéru pro vysoké mechanické namáhání přes 22 do 25ks/m2</t>
  </si>
  <si>
    <t>568</t>
  </si>
  <si>
    <t>285</t>
  </si>
  <si>
    <t>771574266</t>
  </si>
  <si>
    <t>Montáž podlah z dlaždic keramických lepených flexibilním lepidlem maloformátových pro vysoké mechanické zatížení protiskluzných nebo reliéfních (bezbariérových) přes 22 do 25 ks/m2</t>
  </si>
  <si>
    <t>570</t>
  </si>
  <si>
    <t>572</t>
  </si>
  <si>
    <t>287</t>
  </si>
  <si>
    <t>574</t>
  </si>
  <si>
    <t>771591112</t>
  </si>
  <si>
    <t>Izolace podlahy pod dlažbu nátěrem nebo stěrkou ve dvou vrstvách</t>
  </si>
  <si>
    <t>576</t>
  </si>
  <si>
    <t>289</t>
  </si>
  <si>
    <t>771592011</t>
  </si>
  <si>
    <t>Čištění vnitřních ploch po položení dlažby podlah nebo schodišť chemickými prostředky</t>
  </si>
  <si>
    <t>578</t>
  </si>
  <si>
    <t>998771103</t>
  </si>
  <si>
    <t>Přesun hmot pro podlahy z dlaždic stanovený z hmotnosti přesunovaného materiálu vodorovná dopravní vzdálenost do 50 m v objektech výšky přes 12 do 24 m</t>
  </si>
  <si>
    <t>580</t>
  </si>
  <si>
    <t>775</t>
  </si>
  <si>
    <t>Podlahy skládané</t>
  </si>
  <si>
    <t>291</t>
  </si>
  <si>
    <t>775411820</t>
  </si>
  <si>
    <t>Demontáž soklíků nebo lišt dřevěných do suti připevněných vruty</t>
  </si>
  <si>
    <t>582</t>
  </si>
  <si>
    <t>775511820</t>
  </si>
  <si>
    <t>Demontáž podlah vlysových do suti bez lišt lepených</t>
  </si>
  <si>
    <t>584</t>
  </si>
  <si>
    <t>293</t>
  </si>
  <si>
    <t>775541821</t>
  </si>
  <si>
    <t>Demontáž plovoucích podlah laminátových, dýhovaných, vinylových ap. zaklapávacích (spojených na zámek)</t>
  </si>
  <si>
    <t>586</t>
  </si>
  <si>
    <t>776</t>
  </si>
  <si>
    <t>Podlahy povlakové</t>
  </si>
  <si>
    <t>776141122</t>
  </si>
  <si>
    <t>Příprava podkladu vyrovnání samonivelační stěrkou podlah min.pevnosti 30 MPa, tloušťky přes 3 do 5 mm</t>
  </si>
  <si>
    <t>588</t>
  </si>
  <si>
    <t>295</t>
  </si>
  <si>
    <t>776201811</t>
  </si>
  <si>
    <t>Demontáž povlakových podlahovin lepených ručně bez podložky</t>
  </si>
  <si>
    <t>590</t>
  </si>
  <si>
    <t>776201814</t>
  </si>
  <si>
    <t>Demontáž povlakových podlahovin volně položených podlepených páskou</t>
  </si>
  <si>
    <t>592</t>
  </si>
  <si>
    <t>297</t>
  </si>
  <si>
    <t>776211111</t>
  </si>
  <si>
    <t>Montáž textilních podlahovin lepením pásů standardních</t>
  </si>
  <si>
    <t>594</t>
  </si>
  <si>
    <t>69751060</t>
  </si>
  <si>
    <t>koberec zátěžový vpichovaný role š 2m, vlákno 100% PA, hm 540g/m2, R ≤ 100MΩ, zátěž 33, útlum 21dB, hořlavost Bfl S1</t>
  </si>
  <si>
    <t>596</t>
  </si>
  <si>
    <t>299</t>
  </si>
  <si>
    <t>776221111</t>
  </si>
  <si>
    <t>Montáž podlahovin z PVC lepením standardním lepidlem z pásů standardních</t>
  </si>
  <si>
    <t>598</t>
  </si>
  <si>
    <t>28412285.1</t>
  </si>
  <si>
    <t>krytina podlahová heterogenní tl 2mm</t>
  </si>
  <si>
    <t>600</t>
  </si>
  <si>
    <t>301</t>
  </si>
  <si>
    <t>776223111</t>
  </si>
  <si>
    <t>Montáž podlahovin z PVC spoj podlah svařováním za tepla (včetně frézování)</t>
  </si>
  <si>
    <t>602</t>
  </si>
  <si>
    <t>69751200</t>
  </si>
  <si>
    <t>lišta kobercová 50x7mm</t>
  </si>
  <si>
    <t>604</t>
  </si>
  <si>
    <t>303</t>
  </si>
  <si>
    <t>606</t>
  </si>
  <si>
    <t>608</t>
  </si>
  <si>
    <t>305</t>
  </si>
  <si>
    <t>998776103</t>
  </si>
  <si>
    <t>Přesun hmot pro podlahy povlakové stanovený z hmotnosti přesunovaného materiálu vodorovná dopravní vzdálenost do 50 m v objektech výšky přes 12 do 24 m</t>
  </si>
  <si>
    <t>610</t>
  </si>
  <si>
    <t>781</t>
  </si>
  <si>
    <t>Dokončovací práce - obklady</t>
  </si>
  <si>
    <t>781111011</t>
  </si>
  <si>
    <t>Příprava podkladu před provedením obkladu oprášení (ometení) stěny</t>
  </si>
  <si>
    <t>612</t>
  </si>
  <si>
    <t>307</t>
  </si>
  <si>
    <t>781121011</t>
  </si>
  <si>
    <t>Příprava podkladu před provedením obkladu nátěr penetrační na stěnu</t>
  </si>
  <si>
    <t>614</t>
  </si>
  <si>
    <t>781151031</t>
  </si>
  <si>
    <t>Příprava podkladu před provedením obkladu celoplošné vyrovnání podkladu stěrkou, tloušťky 3 mm</t>
  </si>
  <si>
    <t>616</t>
  </si>
  <si>
    <t>309</t>
  </si>
  <si>
    <t>781474115</t>
  </si>
  <si>
    <t>Montáž obkladů vnitřních stěn z dlaždic keramických lepených flexibilním lepidlem maloformátových hladkých přes 22 do 25 ks/m2</t>
  </si>
  <si>
    <t>618</t>
  </si>
  <si>
    <t>59761039</t>
  </si>
  <si>
    <t>obklad keramický hladký přes 22 do 25ks/m2</t>
  </si>
  <si>
    <t>620</t>
  </si>
  <si>
    <t>311</t>
  </si>
  <si>
    <t>781494511</t>
  </si>
  <si>
    <t>Obklad - dokončující práce profily ukončovací lepené flexibilním lepidlem ukončovací</t>
  </si>
  <si>
    <t>622</t>
  </si>
  <si>
    <t>781495211</t>
  </si>
  <si>
    <t>Čištění vnitřních ploch po provedení obkladu stěn chemickými prostředky</t>
  </si>
  <si>
    <t>624</t>
  </si>
  <si>
    <t>313</t>
  </si>
  <si>
    <t>998781103</t>
  </si>
  <si>
    <t>Přesun hmot pro obklady keramické stanovený z hmotnosti přesunovaného materiálu vodorovná dopravní vzdálenost do 50 m v objektech výšky přes 12 do 24 m</t>
  </si>
  <si>
    <t>626</t>
  </si>
  <si>
    <t>784</t>
  </si>
  <si>
    <t>Dokončovací práce - malby a tapety</t>
  </si>
  <si>
    <t>784121001</t>
  </si>
  <si>
    <t>Oškrabání malby v místnostech výšky do 3,80 m</t>
  </si>
  <si>
    <t>628</t>
  </si>
  <si>
    <t>315</t>
  </si>
  <si>
    <t>784171101</t>
  </si>
  <si>
    <t>Zakrytí nemalovaných ploch (materiál ve specifikaci) včetně pozdějšího odkrytí podlah</t>
  </si>
  <si>
    <t>630</t>
  </si>
  <si>
    <t>58124844</t>
  </si>
  <si>
    <t>fólie pro malířské potřeby zakrývací tl 25µ 4x5m</t>
  </si>
  <si>
    <t>632</t>
  </si>
  <si>
    <t>317</t>
  </si>
  <si>
    <t>784181101</t>
  </si>
  <si>
    <t>Penetrace podkladu jednonásobná základní akrylátová v místnostech výšky do 3,80 m</t>
  </si>
  <si>
    <t>634</t>
  </si>
  <si>
    <t>784221101</t>
  </si>
  <si>
    <t>Malby z malířských směsí otěruvzdorných za sucha dvojnásobné, bílé za sucha otěruvzdorné dobře v místnostech výšky do 3,80 m</t>
  </si>
  <si>
    <t>636</t>
  </si>
  <si>
    <t>319</t>
  </si>
  <si>
    <t>78466120.R01</t>
  </si>
  <si>
    <t>Dekorační techniky-imitace mramoru v místnostech výšky do 3,80 m</t>
  </si>
  <si>
    <t>638</t>
  </si>
  <si>
    <t>784681021</t>
  </si>
  <si>
    <t>Montáž ozdobných prvků (materiál ve specifikaci ) s převažujícím délkovým rozměrem hladkých, výšky (šířky) lepené plochy do 60 mm</t>
  </si>
  <si>
    <t>640</t>
  </si>
  <si>
    <t>321</t>
  </si>
  <si>
    <t>58124916.1</t>
  </si>
  <si>
    <t>římsová lišta polyuretanová 4,1x1,7 cm (P8030/P8030F)</t>
  </si>
  <si>
    <t>642</t>
  </si>
  <si>
    <t>786</t>
  </si>
  <si>
    <t>Dokončovací práce - čalounické úpravy</t>
  </si>
  <si>
    <t>786626111</t>
  </si>
  <si>
    <t>Montáž zastiňujících žaluzií lamelových vnitřních nebo do oken dvojitých dřevěných</t>
  </si>
  <si>
    <t>644</t>
  </si>
  <si>
    <t>323</t>
  </si>
  <si>
    <t>55346200</t>
  </si>
  <si>
    <t>žaluzie horizontální interiérové</t>
  </si>
  <si>
    <t>646</t>
  </si>
  <si>
    <t>998786103</t>
  </si>
  <si>
    <t>Přesun hmot pro čalounické úpravy stanovený z hmotnosti přesunovaného materiálu vodorovná dopravní vzdálenost do 50 m v objektech výšky (hloubky) přes 12 do 24 m</t>
  </si>
  <si>
    <t>648</t>
  </si>
  <si>
    <t>787</t>
  </si>
  <si>
    <t>Dokončovací práce - zasklívání</t>
  </si>
  <si>
    <t>325</t>
  </si>
  <si>
    <t>787911115</t>
  </si>
  <si>
    <t>Zasklívání – ostatní práce montáž fólie na sklo neprůhledné</t>
  </si>
  <si>
    <t>650</t>
  </si>
  <si>
    <t>63479014</t>
  </si>
  <si>
    <t>fólie na sklo nereflexní kouřová 56%</t>
  </si>
  <si>
    <t>652</t>
  </si>
  <si>
    <t>327</t>
  </si>
  <si>
    <t>787911125</t>
  </si>
  <si>
    <t>Zasklívání – ostatní práce montáž fólie na sklo protisluneční (UV)</t>
  </si>
  <si>
    <t>654</t>
  </si>
  <si>
    <t>63479004</t>
  </si>
  <si>
    <t>fólie protisluneční pro vnitřní instalaci neutrální 35%</t>
  </si>
  <si>
    <t>656</t>
  </si>
  <si>
    <t>D.1.3.1 - Odstranění stáv...</t>
  </si>
  <si>
    <t xml:space="preserve">    5 - Komunikace pozemní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</si>
  <si>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</si>
  <si>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</si>
  <si>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113107141</t>
  </si>
  <si>
    <t>Odstranění podkladů nebo krytů ručně s přemístěním hmot na skládku na vzdálenost do 3 m nebo s naložením na dopravní prostředek živičných, o tl. vrstvy do 50 mm</t>
  </si>
  <si>
    <t>113202111</t>
  </si>
  <si>
    <t>Vytrhání obrub s vybouráním lože, s přemístěním hmot na skládku na vzdálenost do 3 m nebo s naložením na dopravní prostředek z krajníků nebo obrubníků stojatých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</si>
  <si>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</si>
  <si>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</si>
  <si>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Komunikace pozemní</t>
  </si>
  <si>
    <t>564750011</t>
  </si>
  <si>
    <t>Podklad nebo kryt z kameniva hrubého drceného vel. 8-16 mm s rozprostřením a zhutněním, po zhutnění tl. 150 mm</t>
  </si>
  <si>
    <t>566301111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</si>
  <si>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0,04 do 0,06 m3/m2</t>
  </si>
  <si>
    <t>596211110</t>
  </si>
  <si>
    <t xml:space="preserve"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</t>
  </si>
  <si>
    <t>59245018</t>
  </si>
  <si>
    <t>dlažba tvar obdélník betonová 200x100x60mm přírodní</t>
  </si>
  <si>
    <t>961043111</t>
  </si>
  <si>
    <t>Bourání základů z betonu proloženého kamenem</t>
  </si>
  <si>
    <t>962042320</t>
  </si>
  <si>
    <t>Bourání zdiva z betonu prostého nadzákladového objemu do 1 m3</t>
  </si>
  <si>
    <t>962042321</t>
  </si>
  <si>
    <t>Bourání zdiva z betonu prostého nadzákladového objemu přes 1 m3</t>
  </si>
  <si>
    <t>997221551</t>
  </si>
  <si>
    <t>Vodorovná doprava suti bez naložení, ale se složením a s hrubým urovnáním ze sypkých materiálů, na vzdálenost do 1 km</t>
  </si>
  <si>
    <t>997221559</t>
  </si>
  <si>
    <t>Vodorovná doprava suti bez naložení, ale se složením a s hrubým urovnáním Příplatek k ceně za každý další i započatý 1 km přes 1 km</t>
  </si>
  <si>
    <t>997221561</t>
  </si>
  <si>
    <t>Vodorovná doprava suti bez naložení, ale se složením a s hrubým urovnáním z kusových materiálů, na vzdálenost do 1 km</t>
  </si>
  <si>
    <t>997221569</t>
  </si>
  <si>
    <t>997221615</t>
  </si>
  <si>
    <t>Poplatek za uložení stavebního odpadu na skládce (skládkovné) z prostého betonu zatříděného do Katalogu odpadů pod kódem 17 01 01</t>
  </si>
  <si>
    <t>997221645</t>
  </si>
  <si>
    <t>Poplatek za uložení stavebního odpadu na skládce (skládkovné) asfaltového bez obsahu dehtu zatříděného do Katalogu odpadů pod kódem 17 03 02</t>
  </si>
  <si>
    <t>997221655</t>
  </si>
  <si>
    <t>Poplatek za uložení stavebního odpadu na skládce (skládkovné) zeminy a kamení zatříděného do Katalogu odpadů pod kódem 17 05 04</t>
  </si>
  <si>
    <t>D.1.3.2 - Přeložení beton...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</si>
  <si>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</si>
  <si>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</t>
  </si>
  <si>
    <t>59245008</t>
  </si>
  <si>
    <t>dlažba tvar obdélník betonová 200x100x60mm barevná</t>
  </si>
  <si>
    <t>919726123</t>
  </si>
  <si>
    <t>Geotextilie netkaná pro ochranu, separaci nebo filtraci měrná hmotnost přes 300 do 500 g/m2</t>
  </si>
  <si>
    <t>997221141</t>
  </si>
  <si>
    <t>Vodorovná doprava suti stavebním kolečkem s naložením a se složením ze sypkých materiálů, na vzdálenost do 50 m</t>
  </si>
  <si>
    <t>997221579</t>
  </si>
  <si>
    <t>Vodorovná doprava vybouraných hmot bez naložení, ale se složením a s hrubým urovnáním na vzdálenost Příplatek k ceně za každý další i započatý 1 km přes 1 km</t>
  </si>
  <si>
    <t>998229112</t>
  </si>
  <si>
    <t>Přesun hmot ruční pro pozemní komunikace s naložením a složením na vzdálenost do 50 m, s krytem dlážděným</t>
  </si>
  <si>
    <t>D.1.3.3 - Nová betonová p...</t>
  </si>
  <si>
    <t>596992121</t>
  </si>
  <si>
    <t>Impregnační nátěr konstrukcí z betonové nebo kamenné dlažby beze spár nebo zámkové dlažby hydrofobní na bázi silanu jednonásobný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</si>
  <si>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</si>
  <si>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</si>
  <si>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59217017</t>
  </si>
  <si>
    <t>obrubník betonový chodníkový 1000x100x250mm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</si>
  <si>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</si>
  <si>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</si>
  <si>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59217036</t>
  </si>
  <si>
    <t>obrubník betonový parkový přírodní 500x80x250mm</t>
  </si>
  <si>
    <t>919731122</t>
  </si>
  <si>
    <t>Zarovnání styčné plochy podkladu nebo krytu podél vybourané části komunikace nebo zpevněné plochy živičné tl. přes 50 do 100 mm</t>
  </si>
  <si>
    <t>919791013</t>
  </si>
  <si>
    <t>Montáž ochrany stromů v komunikaci s vnitřní litinovou nebo ocelovou výplní (mříží) se zabetonováním ocelového rámu, plochy přes 1 m2</t>
  </si>
  <si>
    <t>74910194</t>
  </si>
  <si>
    <t>mříže ke stromům bez rámu tvárná litina kruhové otvory 18mm/1200x1200/x470mm</t>
  </si>
  <si>
    <t>74910200</t>
  </si>
  <si>
    <t>rám ochranný ke stromům 4 díly tvárná litina /1200x1200/x200x30mm</t>
  </si>
  <si>
    <t>998223011</t>
  </si>
  <si>
    <t>Přesun hmot pro pozemní komunikace s krytem dlážděným dopravní vzdálenost do 200 m jakékoliv délky objektu</t>
  </si>
  <si>
    <t>D.1.3.4 - Nová betonová p...</t>
  </si>
  <si>
    <t>181951112</t>
  </si>
  <si>
    <t>Úprava pláně vyrovnáním výškových rozdílů strojně v hornině třídy těžitelnosti I, skupiny 1 až 3 se zhutněním</t>
  </si>
  <si>
    <t>564231111</t>
  </si>
  <si>
    <t>Podklad nebo podsyp ze štěrkopísku ŠP s rozprostřením, vlhčením a zhutněním, po zhutnění tl. 100 mm</t>
  </si>
  <si>
    <t>564710011</t>
  </si>
  <si>
    <t>Podklad nebo kryt z kameniva hrubého drceného vel. 8-16 mm s rozprostřením a zhutněním, po zhutnění tl. 50 mm</t>
  </si>
  <si>
    <t>564871111</t>
  </si>
  <si>
    <t>Podklad ze štěrkodrti ŠD s rozprostřením a zhutněním, po zhutnění tl. 250 mm</t>
  </si>
  <si>
    <t>596212211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</si>
  <si>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</t>
  </si>
  <si>
    <t>59245013</t>
  </si>
  <si>
    <t>dlažba zámková tvaru I 200x165x80mm přírodní</t>
  </si>
  <si>
    <t>916991121</t>
  </si>
  <si>
    <t>Lože pod obrubníky, krajníky nebo obruby z dlažebních kostek z betonu prostého</t>
  </si>
  <si>
    <t>D.1.4.1 - zdravotechnické...</t>
  </si>
  <si>
    <t>8 - Trubní vedení</t>
  </si>
  <si>
    <t>721 - Vnitřní kanalizace</t>
  </si>
  <si>
    <t>722 - Vnitřní vodovod</t>
  </si>
  <si>
    <t>725 - Zařizovací předměty</t>
  </si>
  <si>
    <t>831 23-0110.RA0</t>
  </si>
  <si>
    <t>Vodovod v zemi z trub polyetylénových D25 včetně zemních prací</t>
  </si>
  <si>
    <t>721</t>
  </si>
  <si>
    <t>Vnitřní kanalizace</t>
  </si>
  <si>
    <t>721 17-6222.R00</t>
  </si>
  <si>
    <t>Potrubí KG svodné (ležaté) v zemi DN 100 x 3,2 mm</t>
  </si>
  <si>
    <t>721 17-6103.R00</t>
  </si>
  <si>
    <t>Potrubí HT připojovací DN 50 x 1,8 mm v podlaze 2N.P.</t>
  </si>
  <si>
    <t>721 17-6223.R00</t>
  </si>
  <si>
    <t>Potrubí KG svodné (ležaté) v zemi DN 125 x 3,2 mm</t>
  </si>
  <si>
    <t>721 17-6224.R00</t>
  </si>
  <si>
    <t>Potrubí KG svodné (ležaté) v zemi DN 160 x 4,0 mm</t>
  </si>
  <si>
    <t>721 17-6135.R00</t>
  </si>
  <si>
    <t>Potrubí HT svodné (ležaté) zavěšené DN 100 x 2,7mm</t>
  </si>
  <si>
    <t>721 17-6136.R00</t>
  </si>
  <si>
    <t>Potrubí HT svodné (ležaté) zavěšené DN 125 x 3,1mm</t>
  </si>
  <si>
    <t>721 17-6137.R00</t>
  </si>
  <si>
    <t>Potrubí HT svodné (ležaté) zavěšené DN 150 x 3,9mm</t>
  </si>
  <si>
    <t>721 17-6102.R00</t>
  </si>
  <si>
    <t>Potrubí HT připojovací DN 40 x 1,8 mm</t>
  </si>
  <si>
    <t>721 17-6103.R00.1</t>
  </si>
  <si>
    <t>Potrubí HT připojovací DN 50 x 1,8 mm</t>
  </si>
  <si>
    <t>721 17-6105.R00</t>
  </si>
  <si>
    <t>Potrubí HT připojovací DN 100 x 2,7 mm</t>
  </si>
  <si>
    <t>721 17-6115.R00</t>
  </si>
  <si>
    <t>Potrubí HT odpadní svislé DN 100 x 2,7 mm</t>
  </si>
  <si>
    <t>příplatek za montáž potrubí z pojízdného lešení</t>
  </si>
  <si>
    <t>soub</t>
  </si>
  <si>
    <t>zateplení potrubí HT110 1m délky tl. iz.10mm prostup střechou u odvětrání</t>
  </si>
  <si>
    <t>721 19-4105.R00</t>
  </si>
  <si>
    <t>Vyvedení odpadních výpustek D 50 x 1,8</t>
  </si>
  <si>
    <t>721 19-4109.R00</t>
  </si>
  <si>
    <t>Vyvedení odpadních výpustek D 110 x 2,3</t>
  </si>
  <si>
    <t>výkop pro kan. a vodu lože,obsyp,zásyp odvoz a uložení výkopku - v objektu</t>
  </si>
  <si>
    <t>3.1</t>
  </si>
  <si>
    <t>výkop pro kanalizaci lože,obsyp,zásyp odvoz a uložení výkopku - venkovní část</t>
  </si>
  <si>
    <t>tlaková zkouška vzduchem ležatá kanalizace</t>
  </si>
  <si>
    <t>721173402</t>
  </si>
  <si>
    <t>Potrubí z trub PVC SN4 svodné (ležaté) DN 125</t>
  </si>
  <si>
    <t>721173403</t>
  </si>
  <si>
    <t>Potrubí z trub PVC SN4 svodné (ležaté) DN 160</t>
  </si>
  <si>
    <t>721242105</t>
  </si>
  <si>
    <t>Lapače střešních splavenin polypropylenové (PP) se svislým odtokem DN 110</t>
  </si>
  <si>
    <t>721242106</t>
  </si>
  <si>
    <t>Lapače střešních splavenin polypropylenové (PP) se svislým odtokem DN 125</t>
  </si>
  <si>
    <t>998 72-1102.R00</t>
  </si>
  <si>
    <t>Přesun hmot pro vnitřní kanalizaci, výšky do 12 m</t>
  </si>
  <si>
    <t>721 27-3200.RT3</t>
  </si>
  <si>
    <t>Souprava ventilační střešní HL souprava větrací hlavice PP HL810 DN 100</t>
  </si>
  <si>
    <t>721 27-3150.RT1</t>
  </si>
  <si>
    <t>Hlavice ventilační přivětrávací HL905+905.1 s mřížkou vč. osazení</t>
  </si>
  <si>
    <t>stavební připomoce, sekání drážek, jádrové vrtání 10x</t>
  </si>
  <si>
    <t>286-54741</t>
  </si>
  <si>
    <t>HL136N sifon kondenzační DN 40 PP vodorovný odtok</t>
  </si>
  <si>
    <t>721 22-3425.RT1</t>
  </si>
  <si>
    <t>Vpusť podlahová se zápachovou uzávěrkou HL80.1 mřížka nerez 115 x 115 mm, odpad DN 50/75</t>
  </si>
  <si>
    <t>napojení do stáv. kanalizace tvarovka Redi,izolace prostupu</t>
  </si>
  <si>
    <t>ks</t>
  </si>
  <si>
    <t>likvidace septiku- vyvežení,dezinfekce vápnem, provrtání otvorů do dna, zásyp zhutnitelným mat.</t>
  </si>
  <si>
    <t>šachta revizní D400 teleskopický poklop D400 RŠD1-3 , hl do 2,0m</t>
  </si>
  <si>
    <t>722</t>
  </si>
  <si>
    <t>Vnitřní vodovod</t>
  </si>
  <si>
    <t>722 17-2311.R00</t>
  </si>
  <si>
    <t>Potrubí z PPR Instaplast, studená, D 20/2,8 mm</t>
  </si>
  <si>
    <t>722 17-2312.R00</t>
  </si>
  <si>
    <t>Potrubí z PPR Instaplast, studená, D 25/3,5 mm</t>
  </si>
  <si>
    <t>722 17-2313.R00</t>
  </si>
  <si>
    <t>Potrubí z PPR Instaplast, studená, D 32/4,4 mm</t>
  </si>
  <si>
    <t>722 17-2314.R00</t>
  </si>
  <si>
    <t>Potrubí z PPR Instaplast, studená, D 40/5,5 mm</t>
  </si>
  <si>
    <t>722 17-2331.R00</t>
  </si>
  <si>
    <t>Potrubí z PPR Instaplast, teplá, D 20/3,4 mm</t>
  </si>
  <si>
    <t>722 17-2332.R00</t>
  </si>
  <si>
    <t>Potrubí z PPR Instaplast, teplá, D 25/4,2 mm</t>
  </si>
  <si>
    <t>Přechod tvar.PE40/DN32</t>
  </si>
  <si>
    <t>722 18-1113.R00</t>
  </si>
  <si>
    <t>Ochrana potrubí izolačnímy pozdry dle PD</t>
  </si>
  <si>
    <t>722 19-0401.R00</t>
  </si>
  <si>
    <t>Vyvedení a upevnění výpustek DN 15</t>
  </si>
  <si>
    <t>722 19-0402.R00</t>
  </si>
  <si>
    <t>Vyvedení a upevnění výpustek DN 20</t>
  </si>
  <si>
    <t>722 29-0234.R00</t>
  </si>
  <si>
    <t>Proplach a dezinfekce vodovod.potrubí DN 80</t>
  </si>
  <si>
    <t>722 23-5655.R00</t>
  </si>
  <si>
    <t>Ventil zpětný DN 20</t>
  </si>
  <si>
    <t>722 23-5654.R00</t>
  </si>
  <si>
    <t>Ventil zpětný DN15</t>
  </si>
  <si>
    <t>722 23-5112.R00</t>
  </si>
  <si>
    <t>Kohout kulový, vnitř.-vnitř.z. s výpustí DN 20</t>
  </si>
  <si>
    <t>722 23-5113.R00</t>
  </si>
  <si>
    <t>Kohout kulový, vnitř.-vnitř.z. s vyp. DN 25</t>
  </si>
  <si>
    <t>722 23-5111.R00</t>
  </si>
  <si>
    <t>Kohout kulový, vnitř.-vnitř.z. IVAR PERFECTA DN 15</t>
  </si>
  <si>
    <t>722 23-5114.R00</t>
  </si>
  <si>
    <t>Kohout kulový, vnitř.-vnitř.z. IVAR PERFECTA DN 32</t>
  </si>
  <si>
    <t>722 23-511 R0</t>
  </si>
  <si>
    <t>termostatický ventil cirkulační MTCV DN-15</t>
  </si>
  <si>
    <t>998 72-2102.R00</t>
  </si>
  <si>
    <t>Přesun hmot pro vnitřní vodovod, výšky do 12 m</t>
  </si>
  <si>
    <t>pojistný ventil DN-20 otv.př. 6Bar</t>
  </si>
  <si>
    <t>montáže armatur</t>
  </si>
  <si>
    <t>soubor</t>
  </si>
  <si>
    <t>expanzomat Refix DD 12 s flowjet DN-20</t>
  </si>
  <si>
    <t>722 28-0109.R00</t>
  </si>
  <si>
    <t>Tlaková zkouška vodovodního potrubí do DN 65</t>
  </si>
  <si>
    <t>10.1</t>
  </si>
  <si>
    <t>expanzomat ASC3, 3 l s flowjet DN-20</t>
  </si>
  <si>
    <t>stavební přípomoce</t>
  </si>
  <si>
    <t>998 72-2103.R00</t>
  </si>
  <si>
    <t>Přesun hmot pro vnitřní vodovod, výšky do 24 m</t>
  </si>
  <si>
    <t>uchycení potrubí na konzole pod stropem</t>
  </si>
  <si>
    <t>příplatek za montáž potrubí pod stropem z pojízdného lešení</t>
  </si>
  <si>
    <t>čerpadlo UP 15-14 BXU , časové hodiny zapojení</t>
  </si>
  <si>
    <t>722 22-1112.R00</t>
  </si>
  <si>
    <t>Kohout vypouštěcí kulový, IVAR.EURO M DN 15</t>
  </si>
  <si>
    <t>551-10001.0</t>
  </si>
  <si>
    <t>Kohout kulový voda konc. na hadici 1/2''</t>
  </si>
  <si>
    <t>725 53-4222.R00</t>
  </si>
  <si>
    <t>Ohřívač elek. zásob. závěsný DZ Dražice OKCE 50</t>
  </si>
  <si>
    <t>725</t>
  </si>
  <si>
    <t>Zařizovací předměty</t>
  </si>
  <si>
    <t>725 01-7161.R00</t>
  </si>
  <si>
    <t>Umyvadlo na šrouby , 50 x 41 cm, bílé</t>
  </si>
  <si>
    <t>725 01-7168.R00</t>
  </si>
  <si>
    <t>Kryt sifonu umyvadel , bílý</t>
  </si>
  <si>
    <t>725 82-9301.RT2</t>
  </si>
  <si>
    <t>Montáž baterie umyvadlo stojánková včetně baterie</t>
  </si>
  <si>
    <t>552-31400</t>
  </si>
  <si>
    <t>Výlevka nerezová vč. sifonu</t>
  </si>
  <si>
    <t>725 82-9301.RT2.1</t>
  </si>
  <si>
    <t>Montáž baterie výlevkové nástěnné včetně baterie</t>
  </si>
  <si>
    <t>725 81-9402.R00</t>
  </si>
  <si>
    <t>Montáž ventilu rohového bez trubičky G 1/2</t>
  </si>
  <si>
    <t>725 81-0402.R00</t>
  </si>
  <si>
    <t>Ventil rohový bez přípoj. trubičky TE 66 DN15/10</t>
  </si>
  <si>
    <t>725 81-0402.R00.1</t>
  </si>
  <si>
    <t>Ventil rohový bez přípoj. trubičky TE 66 DN15/15</t>
  </si>
  <si>
    <t>725 11-9305.R00</t>
  </si>
  <si>
    <t>Montáž klozetových mís kombinovaných a závěsných</t>
  </si>
  <si>
    <t>725 21-9401.R00</t>
  </si>
  <si>
    <t>Montáž umyvadel na šrouby do zdiva</t>
  </si>
  <si>
    <t>725 33-9101.R00</t>
  </si>
  <si>
    <t>Montáž výlevky , bez nádrže a armatur</t>
  </si>
  <si>
    <t>725 85-1001.RT1</t>
  </si>
  <si>
    <t>Odtoková souprava s ventilem HL24 DN 40 2 dřezy,zátka G 5/4,s přepadem, rozteč 100-260mm</t>
  </si>
  <si>
    <t>725 86-0211.R00</t>
  </si>
  <si>
    <t>Sifon umyvadlový HL133, 5/4 ''</t>
  </si>
  <si>
    <t>725 01-7153.R00</t>
  </si>
  <si>
    <t>Umyvadlo invalidní 64 x 55 cm, bílé</t>
  </si>
  <si>
    <t>725 82-9302.RT2</t>
  </si>
  <si>
    <t>Montáž baterie dřez stojánková včetně baterie</t>
  </si>
  <si>
    <t>725 82-9301.RT2.2</t>
  </si>
  <si>
    <t>Montáž baterie umyvadlové stojánkové pro TP prodloužené ramínko , včetně baterie</t>
  </si>
  <si>
    <t>725 82-930</t>
  </si>
  <si>
    <t>Montáž baterie sprchové nástěnné sprchové hlavice , včetně baterie</t>
  </si>
  <si>
    <t>725 01-4131.R00</t>
  </si>
  <si>
    <t>Klozet kombi + sedátko, bílý</t>
  </si>
  <si>
    <t>725 01-4141.R00</t>
  </si>
  <si>
    <t>Klozet kombi ZTP + sedátko, bílý</t>
  </si>
  <si>
    <t>D.1.4.2 - ústřední vytápě...</t>
  </si>
  <si>
    <t>731 - Kotelny</t>
  </si>
  <si>
    <t>733 - Rozvod potrubí</t>
  </si>
  <si>
    <t>734 - Armatury</t>
  </si>
  <si>
    <t>735 - Otopná tělesa</t>
  </si>
  <si>
    <t>731</t>
  </si>
  <si>
    <t>Kotelny</t>
  </si>
  <si>
    <t>odkouření kotle PP D160 koaxiál. +komínová hlavice sada kaskáda s montáží</t>
  </si>
  <si>
    <t>zapojení vytápění, kotel vč. armatur technická mís</t>
  </si>
  <si>
    <t>expanzomat NG 80 s uzávěrem</t>
  </si>
  <si>
    <t>Anuloid WHY 80x120 DN40 vč.izolace,uchycení</t>
  </si>
  <si>
    <t>čerpadlová skupina HS25/6+MM100 včetně izolace</t>
  </si>
  <si>
    <t>23.1</t>
  </si>
  <si>
    <t>čerpadlová skupina HS25/4+MM100 včetně izolace</t>
  </si>
  <si>
    <t>23.2</t>
  </si>
  <si>
    <t>čerpadlová skupina HSM 20/6+MM100 včetně izolace</t>
  </si>
  <si>
    <t>23.3</t>
  </si>
  <si>
    <t>čerpadlová skupina HSM 15/4+MM100 včetně izolace</t>
  </si>
  <si>
    <t>G-ta vypouštěcí sada se sifonem</t>
  </si>
  <si>
    <t>Nástěnný kotel Buderus GB 192-35iW 7-736-701-296</t>
  </si>
  <si>
    <t>Logamatic RC 310 Papaya,bílá 7-099-089 Ovládání kaskády kotlů, včetně nastavení</t>
  </si>
  <si>
    <t>Kaskádový modul MC 400 s čidlem do AK zapojení</t>
  </si>
  <si>
    <t>tlaková a provozní zkouška</t>
  </si>
  <si>
    <t>zapojení a nastavení regulace, čidlo na fasádu</t>
  </si>
  <si>
    <t>elektro dopojení regulace, prostorový termostat venkovní čidlo dle PD</t>
  </si>
  <si>
    <t>Bytová stanice BS Logo therm 55 kW LG06801.001707.01, skříň</t>
  </si>
  <si>
    <t>montážní lišty pro bytové stanice 11104,3435</t>
  </si>
  <si>
    <t>MaR pro BS logotherm, wM-Bus dálkový odečet, termostat.</t>
  </si>
  <si>
    <t>Mar Měřič tepla kotelna MC 403 6m3/hod G5/4B</t>
  </si>
  <si>
    <t>software a odečítací zařízení pro správu bytů</t>
  </si>
  <si>
    <t>733</t>
  </si>
  <si>
    <t>Rozvod potrubí</t>
  </si>
  <si>
    <t>733 11-0808.R00</t>
  </si>
  <si>
    <t>Demontáž potrubí ocelového závitového do DN 32-50</t>
  </si>
  <si>
    <t>začištění prostupů po demont. potrubí</t>
  </si>
  <si>
    <t>733 16-1104.R00</t>
  </si>
  <si>
    <t>Potrubí měděné Supersan 15 x 1 mm, polotvrdé lisované spoje</t>
  </si>
  <si>
    <t>733 16-1106.R00</t>
  </si>
  <si>
    <t>Potrubí měděné Supersan 18 x 1 mm, polotvrdé lisované spoje</t>
  </si>
  <si>
    <t>733 16-1107.R00</t>
  </si>
  <si>
    <t>Potrubí měděné Supersan 22 x 1 mm, polotvrdé lisované spoje</t>
  </si>
  <si>
    <t>zednické přípomoce, opravy povrchů osazení BS, jádrové vrtání</t>
  </si>
  <si>
    <t>733 16-1108.R00</t>
  </si>
  <si>
    <t>Potrubí měděné Supersan 28 x 1,5 mm, tvrdé</t>
  </si>
  <si>
    <t>733 16-1109.R00</t>
  </si>
  <si>
    <t>Potrubí měděné Supersan 35 x 1,5 mm, tvrdé</t>
  </si>
  <si>
    <t>733 16-1110.R00</t>
  </si>
  <si>
    <t>Potrubí měděné Supersan 42 x 1,5 mm, tvrdé</t>
  </si>
  <si>
    <t>izolace potrubí dle PD min DN potrubí,lepené spoje</t>
  </si>
  <si>
    <t>734</t>
  </si>
  <si>
    <t>Armatury</t>
  </si>
  <si>
    <t>734 29-3222.R00</t>
  </si>
  <si>
    <t>Filtr, vnitřní-vnitřní z. IVAR FIV.08412 DN 40</t>
  </si>
  <si>
    <t>734 29-3312.R00</t>
  </si>
  <si>
    <t>Kohout kulový vypouštěcí, IVAR.EURO M DN 15</t>
  </si>
  <si>
    <t>734 21-3112.R00</t>
  </si>
  <si>
    <t>Ventil automatický odvzdušňovací, IVAR VARIA DN 15</t>
  </si>
  <si>
    <t>734 26-3225.R00</t>
  </si>
  <si>
    <t>Šroubení regulační dvoutrub.přímé,</t>
  </si>
  <si>
    <t>734 26-3211.R00</t>
  </si>
  <si>
    <t>Šroubení regulační jednotr.rohové, DV 103</t>
  </si>
  <si>
    <t>734 23-3115.R00</t>
  </si>
  <si>
    <t>Kohout kulový, vnitř.-vnitř.z. IVAR PERFECTA DN 40</t>
  </si>
  <si>
    <t>734 23-3115.R00.1</t>
  </si>
  <si>
    <t>Zpětný ventil, vnitř.-vnitř.z. IVAR DN 40</t>
  </si>
  <si>
    <t>734 23-3116.R00</t>
  </si>
  <si>
    <t>735</t>
  </si>
  <si>
    <t>Otopná tělesa</t>
  </si>
  <si>
    <t>735 11-1810.R00</t>
  </si>
  <si>
    <t>Demontáž stávajících rozvodů a těles</t>
  </si>
  <si>
    <t>735 15-6567.R00</t>
  </si>
  <si>
    <t>Otopná tělesa panelová Radik Klasik 21 600/1000</t>
  </si>
  <si>
    <t>735 15-6462.R00</t>
  </si>
  <si>
    <t>Otopná tělesa panelová Radik Klasik 20 600/ 600</t>
  </si>
  <si>
    <t>735 15-6566.R00</t>
  </si>
  <si>
    <t>735 15-6766.R00</t>
  </si>
  <si>
    <t>Otopná tělesa panelová Radik Klasik 33 600/1100</t>
  </si>
  <si>
    <t>735 15-6660.R00</t>
  </si>
  <si>
    <t>Otopná tělesa panelová Radik Klasik 22 600/ 400</t>
  </si>
  <si>
    <t>735 15-6664.R00</t>
  </si>
  <si>
    <t>Otopná tělesa panelová Radik Klasik 22 600/ 800</t>
  </si>
  <si>
    <t>735 15-6666.R00</t>
  </si>
  <si>
    <t>Otopná tělesa panelová Radik Klasik 22 600/1000</t>
  </si>
  <si>
    <t>735 15-6667.R00</t>
  </si>
  <si>
    <t>Otopná tělesa panelová Radik Klasik 22 600/1100</t>
  </si>
  <si>
    <t>735 15-6667.R00.1</t>
  </si>
  <si>
    <t>Otopná tělesa panelová Radik Klasik 22 600/1200</t>
  </si>
  <si>
    <t>735 15-6668.R00</t>
  </si>
  <si>
    <t>Otopná tělesa panelová Radik Klasik 22 600/1400</t>
  </si>
  <si>
    <t>735 15-6764.R00</t>
  </si>
  <si>
    <t>Otopná tělesa panelová Radik Klasik 33 600/ 800</t>
  </si>
  <si>
    <t>735 15-6765.R00</t>
  </si>
  <si>
    <t>Otopná tělesa panelová Radik Klasik 33 600/ 900</t>
  </si>
  <si>
    <t>735 15-6766.R00.1</t>
  </si>
  <si>
    <t>Otopná tělesa panelová Radik Klasik 33 600/1000</t>
  </si>
  <si>
    <t>735 15-6767.R00</t>
  </si>
  <si>
    <t>Otopná tělesa panelová Radik Klasik 33 600/1200</t>
  </si>
  <si>
    <t>735 15-6768.R00</t>
  </si>
  <si>
    <t>Otopná tělesa panelová Radik Klasik 33 600/1400</t>
  </si>
  <si>
    <t>735 15-6769.R00</t>
  </si>
  <si>
    <t>Otopná tělesa panelová Radik Klasik 33 600/1600</t>
  </si>
  <si>
    <t>735 15-6770.R00</t>
  </si>
  <si>
    <t>Otopná tělesa panelová Radik Klasik 33 600/1800</t>
  </si>
  <si>
    <t>D.1.4.3.1 - elektroinstal...</t>
  </si>
  <si>
    <t>M - Práce a dodávky M</t>
  </si>
  <si>
    <t xml:space="preserve">    21-M - Elektromontáže</t>
  </si>
  <si>
    <t xml:space="preserve">    21-M.1 - Dodávky zařízení</t>
  </si>
  <si>
    <t xml:space="preserve">    21-M.2 - Materiál elektromontážní</t>
  </si>
  <si>
    <t xml:space="preserve">    21-M.3 - Elektromontáže</t>
  </si>
  <si>
    <t xml:space="preserve">    21-M.4 - Demontáže</t>
  </si>
  <si>
    <t xml:space="preserve">    21-M.5 - Ostatní náklady</t>
  </si>
  <si>
    <t xml:space="preserve">    21-M.6 - Rozpis rozvaděče R-byt 1</t>
  </si>
  <si>
    <t>Práce a dodávky M</t>
  </si>
  <si>
    <t>21-M</t>
  </si>
  <si>
    <t>Elektromontáže</t>
  </si>
  <si>
    <t>21-M.1</t>
  </si>
  <si>
    <t>Dodávky zařízení</t>
  </si>
  <si>
    <t>000509001</t>
  </si>
  <si>
    <t>Svítidlo "C" LED nad umyvadlo a pod linku</t>
  </si>
  <si>
    <t>000509001.1</t>
  </si>
  <si>
    <t>Svítidlo "E" LED kruhové nástěnné 14W 1500lm</t>
  </si>
  <si>
    <t>000509001.2</t>
  </si>
  <si>
    <t>Svítidlo "E2" LED kruhové nástěnné 27W 2700lm</t>
  </si>
  <si>
    <t>000462511</t>
  </si>
  <si>
    <t>relé multifu časové /1P/0,25s-64min/AC230V/1M</t>
  </si>
  <si>
    <t>PM</t>
  </si>
  <si>
    <t>Přidružený materiál</t>
  </si>
  <si>
    <t>%</t>
  </si>
  <si>
    <t>PPV</t>
  </si>
  <si>
    <t>Podíl přidružených výkonů</t>
  </si>
  <si>
    <t>ZV</t>
  </si>
  <si>
    <t>Zednické výpomoci</t>
  </si>
  <si>
    <t>21-M.2</t>
  </si>
  <si>
    <t>Materiál elektromontážní</t>
  </si>
  <si>
    <t>000409011</t>
  </si>
  <si>
    <t>spínač 10A/250Vstř řaz.1</t>
  </si>
  <si>
    <t>000410139</t>
  </si>
  <si>
    <t>spínač 16A/400Vstř ř.3P +krabice</t>
  </si>
  <si>
    <t>000409021</t>
  </si>
  <si>
    <t>přepínač 10A/250Vstř řaz.5</t>
  </si>
  <si>
    <t>000409023</t>
  </si>
  <si>
    <t>přepínač 10A/250Vstř řaz.6</t>
  </si>
  <si>
    <t>000420006</t>
  </si>
  <si>
    <t>zásuvka 16A/250Vstř bezŠr clonk</t>
  </si>
  <si>
    <t>000420091</t>
  </si>
  <si>
    <t>rámeček pro 1 přístroj</t>
  </si>
  <si>
    <t>000311115</t>
  </si>
  <si>
    <t>krabice univerzální/přístrojová KU68-1901</t>
  </si>
  <si>
    <t>000311117</t>
  </si>
  <si>
    <t>krabice univerz/rozvodka KU68-1903 vč.KO68 +S66</t>
  </si>
  <si>
    <t>000171107</t>
  </si>
  <si>
    <t xml:space="preserve">vodič CY 4  /H07V-U/</t>
  </si>
  <si>
    <t>000171108</t>
  </si>
  <si>
    <t xml:space="preserve">vodič CY 6  /H07V-U/</t>
  </si>
  <si>
    <t>000101308</t>
  </si>
  <si>
    <t>kabel CYKY 5x6</t>
  </si>
  <si>
    <t>000101005</t>
  </si>
  <si>
    <t>kabel CYKY 2x1,5</t>
  </si>
  <si>
    <t>000101105</t>
  </si>
  <si>
    <t>kabel CYKY 3x1,5</t>
  </si>
  <si>
    <t>000101106</t>
  </si>
  <si>
    <t>kabel CYKY 3x2,5</t>
  </si>
  <si>
    <t>000101305</t>
  </si>
  <si>
    <t>kabel CYKY 5x1,5</t>
  </si>
  <si>
    <t>000101306</t>
  </si>
  <si>
    <t>kabel CYKY 5x2,5</t>
  </si>
  <si>
    <t>21-M.3</t>
  </si>
  <si>
    <t>210110041</t>
  </si>
  <si>
    <t>spínač zapuštěný vč.zapojení 1pólový/řazení 1</t>
  </si>
  <si>
    <t>210110006</t>
  </si>
  <si>
    <t>spínač nástěnný do IP.1 vč.zapojení 3pólový/25A</t>
  </si>
  <si>
    <t>210110043</t>
  </si>
  <si>
    <t>přepínač zapuštěný vč.zapojení sériový/řazení 5-5A</t>
  </si>
  <si>
    <t>210110045</t>
  </si>
  <si>
    <t>přepínač zapuštěný vč.zapojení střídavý/řazení 6</t>
  </si>
  <si>
    <t>210111012</t>
  </si>
  <si>
    <t>zásuvka domovní zapuštěná vč.zapojení průběžně</t>
  </si>
  <si>
    <t>210200012</t>
  </si>
  <si>
    <t>svítidlo žárovkové bytové stropní/více zdrojů</t>
  </si>
  <si>
    <t>210150481</t>
  </si>
  <si>
    <t>relé časové vč.zapojení(-TX)</t>
  </si>
  <si>
    <t>210010301</t>
  </si>
  <si>
    <t>krabice přístrojová bez zapojení</t>
  </si>
  <si>
    <t>210010321</t>
  </si>
  <si>
    <t>krabicová rozvodka vč.svorkovn.a zapojení(-KR68)</t>
  </si>
  <si>
    <t>210800006</t>
  </si>
  <si>
    <t>vodič Cu(-CY) pod omítkou do 1x16</t>
  </si>
  <si>
    <t>210800112</t>
  </si>
  <si>
    <t>kabel Cu(-CYKY) pod omítkou do 5x6</t>
  </si>
  <si>
    <t>210800103</t>
  </si>
  <si>
    <t>kabel Cu(-CYKY) pod omítkou do 2x4/3x2,5/5x1,5</t>
  </si>
  <si>
    <t>21-M.4</t>
  </si>
  <si>
    <t>Demontáže</t>
  </si>
  <si>
    <t>210990011</t>
  </si>
  <si>
    <t>demontáže</t>
  </si>
  <si>
    <t>21-M.5</t>
  </si>
  <si>
    <t>Ostatní náklady</t>
  </si>
  <si>
    <t>218009001</t>
  </si>
  <si>
    <t>poplatek za recyklaci svítidla</t>
  </si>
  <si>
    <t>219002261</t>
  </si>
  <si>
    <t>vysekání kapsy/zeď cihla/ do 0,25m2/hl.do 0,15m</t>
  </si>
  <si>
    <t>219002612</t>
  </si>
  <si>
    <t>vysekání rýhy/zeď cihla/ hl.do 30mm/š.do 70mm</t>
  </si>
  <si>
    <t>219001212</t>
  </si>
  <si>
    <t>vybour.otvoru ve zdi/cihla/ do pr.60mm/tl.do 0,30m</t>
  </si>
  <si>
    <t>21-M.6</t>
  </si>
  <si>
    <t>Rozpis rozvaděče R-byt 1</t>
  </si>
  <si>
    <t>000764406</t>
  </si>
  <si>
    <t>skříň plast do63A 3x12M/IP41 zapu plnáDv</t>
  </si>
  <si>
    <t>000781172</t>
  </si>
  <si>
    <t>sběrnice hřebenová S3L-160-10mm2 3x3vývod kolíky</t>
  </si>
  <si>
    <t>000781174</t>
  </si>
  <si>
    <t>sběrnice hřebenová S3L-210-10mm2 3x4vývod kolíky</t>
  </si>
  <si>
    <t>000415062</t>
  </si>
  <si>
    <t>vypínač MSO-32-3 32A/AC250V/3pol na lištu</t>
  </si>
  <si>
    <t>000434348</t>
  </si>
  <si>
    <t>jistič LTN-10C-1 1pól/ch.C/ 10A/10kA</t>
  </si>
  <si>
    <t>000434350</t>
  </si>
  <si>
    <t>jistič LTN-16C-1 1pól/ch.C/ 16A/10kA</t>
  </si>
  <si>
    <t>000438022</t>
  </si>
  <si>
    <t>proud chránič+jistič 2p/1+N OLI-10(16)B-N1-030AC</t>
  </si>
  <si>
    <t>000438811</t>
  </si>
  <si>
    <t>proud chránič 4pol LFN-40-4-030AC 10kA</t>
  </si>
  <si>
    <t>000435023</t>
  </si>
  <si>
    <t>jistič LTN-16B-3 3pól/ch.B/ 16A/10kA</t>
  </si>
  <si>
    <t>000000001</t>
  </si>
  <si>
    <t>montážní materiál</t>
  </si>
  <si>
    <t>000000002</t>
  </si>
  <si>
    <t>montáž rozvaděče</t>
  </si>
  <si>
    <t>000000003</t>
  </si>
  <si>
    <t>revize rozvaděče</t>
  </si>
  <si>
    <t>000441121</t>
  </si>
  <si>
    <t>stykač 2pól RSI-20-20/2Z/20A na lištu</t>
  </si>
  <si>
    <t>D.1.4.3.2 - elektronistal...</t>
  </si>
  <si>
    <t xml:space="preserve">    21-M.3 - Materiál stavební + zemní</t>
  </si>
  <si>
    <t xml:space="preserve">    21-M.4 - Elektromontáže</t>
  </si>
  <si>
    <t xml:space="preserve">    21-M.5 - Demontáže</t>
  </si>
  <si>
    <t xml:space="preserve">    21-M.6 - Ostatní náklady</t>
  </si>
  <si>
    <t>000720431</t>
  </si>
  <si>
    <t>skříň RE01 (pro 3x 2sazba) měřící</t>
  </si>
  <si>
    <t>000509301</t>
  </si>
  <si>
    <t>Svítidlo "A" LED vestavné do rastru 35W, 4020lm</t>
  </si>
  <si>
    <t>Svítidlo "E1" LED kruhové nástěnné 14W 1500lm+PIR</t>
  </si>
  <si>
    <t>000521025</t>
  </si>
  <si>
    <t>Svítidlo "F" LED prachotěs IP65, 53W, 7700lm</t>
  </si>
  <si>
    <t>000000000</t>
  </si>
  <si>
    <t xml:space="preserve">RE PODRUŽNÝ                    ozn.RE-POD</t>
  </si>
  <si>
    <t>000000000.1</t>
  </si>
  <si>
    <t xml:space="preserve">Rozvaděč RH011                 ozn.RH011</t>
  </si>
  <si>
    <t>000000000.2</t>
  </si>
  <si>
    <t xml:space="preserve">ROYVADĚČ R-ČD CARGO            ozn.R-ČD C</t>
  </si>
  <si>
    <t>000000000.3</t>
  </si>
  <si>
    <t xml:space="preserve">Rozvaděč R-GWRT                ozn.R-GWRT</t>
  </si>
  <si>
    <t>000000000.4</t>
  </si>
  <si>
    <t xml:space="preserve">Rozvaděč R-KANCELÁŘE ST        ozn.R-kanc</t>
  </si>
  <si>
    <t>000000000.5</t>
  </si>
  <si>
    <t xml:space="preserve">Rozvaděč R-ÚTULEK ST           ozn.R-útul</t>
  </si>
  <si>
    <t>000000000.6</t>
  </si>
  <si>
    <t xml:space="preserve">Rozvaděč R-veřejnost čekárna   ozn.R-veř</t>
  </si>
  <si>
    <t>000000000.7</t>
  </si>
  <si>
    <t xml:space="preserve">Rozvaděč R-Veřejnost           ozn.R-VEŘE</t>
  </si>
  <si>
    <t>000000000.8</t>
  </si>
  <si>
    <t xml:space="preserve">Rozvaděč komerční prost. 2.NP  ozn.R-kome</t>
  </si>
  <si>
    <t>000000000.9</t>
  </si>
  <si>
    <t xml:space="preserve">Rozvaděč R-SPOL                ozn.R-spol</t>
  </si>
  <si>
    <t>000900001</t>
  </si>
  <si>
    <t>hlavní ochranná přípojnice HOP vč.boxu</t>
  </si>
  <si>
    <t>000409031</t>
  </si>
  <si>
    <t>ovladač 10A/250Vstř řaz.1/0</t>
  </si>
  <si>
    <t>000409019</t>
  </si>
  <si>
    <t>spínač autom+snímač pohybu PIR</t>
  </si>
  <si>
    <t>000425268</t>
  </si>
  <si>
    <t>zástrčka nástěnná 5pól/63A/400V/IP67</t>
  </si>
  <si>
    <t>000322123</t>
  </si>
  <si>
    <t>trubka PVC tuhá střední namáhání 4020</t>
  </si>
  <si>
    <t>000322173</t>
  </si>
  <si>
    <t>/trubka PVC tuhá/ příchytka 5320</t>
  </si>
  <si>
    <t>000171109</t>
  </si>
  <si>
    <t xml:space="preserve">vodič CY 10  /H07V-U/</t>
  </si>
  <si>
    <t>000171111</t>
  </si>
  <si>
    <t xml:space="preserve">vodič CY 25  /H07V-R/</t>
  </si>
  <si>
    <t>000101211</t>
  </si>
  <si>
    <t>kabel 1kV CYKY 4x35</t>
  </si>
  <si>
    <t>000101310</t>
  </si>
  <si>
    <t>kabel CYKY 5x10</t>
  </si>
  <si>
    <t>000101107</t>
  </si>
  <si>
    <t>kabel CYKY 3x4</t>
  </si>
  <si>
    <t>000295001</t>
  </si>
  <si>
    <t>vedení FeZn 30/4 (0,96kg/m)</t>
  </si>
  <si>
    <t>000295011</t>
  </si>
  <si>
    <t>vedení FeZn pr.10mm(0,63kg/m)</t>
  </si>
  <si>
    <t>000295071</t>
  </si>
  <si>
    <t>svorka pásku zemnící SR2b 4šrouby FeZn</t>
  </si>
  <si>
    <t>000295073</t>
  </si>
  <si>
    <t>svorka pásku drátu zemnící SR3a 2šrouby FeZn</t>
  </si>
  <si>
    <t>000295601</t>
  </si>
  <si>
    <t>drát AlMgSi pr.8mm polotvrdý 0,135kg/m</t>
  </si>
  <si>
    <t>000295611</t>
  </si>
  <si>
    <t>jímací tyč hladká JR1,0 AlMgSi pr.19/1000mm</t>
  </si>
  <si>
    <t>000295251</t>
  </si>
  <si>
    <t>ochranná stříška jímače OSH FeZn horní</t>
  </si>
  <si>
    <t>000295252</t>
  </si>
  <si>
    <t>ochranná stříška jímače OSD FeZn dolní</t>
  </si>
  <si>
    <t>000295635</t>
  </si>
  <si>
    <t>svorka k jímači/zkuš SJ1/SZ 16/8mm 2šrou Al 221330</t>
  </si>
  <si>
    <t>000295241</t>
  </si>
  <si>
    <t>držák jímače a ochr trubky DJT 200mm FeZn do zdi</t>
  </si>
  <si>
    <t>000295315</t>
  </si>
  <si>
    <t>podpěra vedení do zdiva PV1a30 300mm FeZn</t>
  </si>
  <si>
    <t>000295343</t>
  </si>
  <si>
    <t>podpěra vedení na hřebenáče PV15c 100mm FeZn</t>
  </si>
  <si>
    <t>000295333</t>
  </si>
  <si>
    <t>podpěra vedení pod tašky</t>
  </si>
  <si>
    <t>000295621</t>
  </si>
  <si>
    <t>svorka univerzální SU Al</t>
  </si>
  <si>
    <t>000295625</t>
  </si>
  <si>
    <t>svorka připojovací SP Al</t>
  </si>
  <si>
    <t>000295626</t>
  </si>
  <si>
    <t>svorka na okapní žlab SO 1šroub Al</t>
  </si>
  <si>
    <t>000295632</t>
  </si>
  <si>
    <t xml:space="preserve">svorka zkušební SZ 2šrouby Al litá  221332</t>
  </si>
  <si>
    <t>000295455</t>
  </si>
  <si>
    <t>ochranná trubka svodu OT délka 1,7m</t>
  </si>
  <si>
    <t>000295882</t>
  </si>
  <si>
    <t>označovací štítek zemního svodu</t>
  </si>
  <si>
    <t>000101213</t>
  </si>
  <si>
    <t>kabel 1kV CYKY 4x50</t>
  </si>
  <si>
    <t>Materiál stavební + zemní</t>
  </si>
  <si>
    <t>000046221</t>
  </si>
  <si>
    <t>asfalt 80</t>
  </si>
  <si>
    <t>210191513</t>
  </si>
  <si>
    <t>kabelová skříň plast SPR2-SPR5 /osazení bez ukonč.</t>
  </si>
  <si>
    <t>210990001</t>
  </si>
  <si>
    <t>hlavní ochranná přípojnice</t>
  </si>
  <si>
    <t>210110062</t>
  </si>
  <si>
    <t>ovladač zapuštěný vč.zapojení tlačítkový/ř.1/0</t>
  </si>
  <si>
    <t>210110091</t>
  </si>
  <si>
    <t>spínač zapuštěný vč.zapojení s plynulou regulací</t>
  </si>
  <si>
    <t>210111108</t>
  </si>
  <si>
    <t>zásuvka/přívodka průmyslová vč.zapojení 3P+N+Z/63A</t>
  </si>
  <si>
    <t>210201002</t>
  </si>
  <si>
    <t>svítidlo zářivkové bytové stropní/2 zdroje</t>
  </si>
  <si>
    <t>210201101</t>
  </si>
  <si>
    <t>svítidlo zářivkové průmyslové stropní/1 zdroj</t>
  </si>
  <si>
    <t>210010022</t>
  </si>
  <si>
    <t>trubka plast tuhá pevně uložená do průměru 25</t>
  </si>
  <si>
    <t>210800851</t>
  </si>
  <si>
    <t>vodič Cu(-CY,CYA) pevně uložený do 1x35</t>
  </si>
  <si>
    <t>210810101</t>
  </si>
  <si>
    <t>kabel Cu(-1kV CYKY) pevně uložený do 3x35/4x25</t>
  </si>
  <si>
    <t>210800114</t>
  </si>
  <si>
    <t>kabel Cu(-CYKY) pod omítkou do 5x16</t>
  </si>
  <si>
    <t>210220021</t>
  </si>
  <si>
    <t>uzemňov.vedení v zemi úplná mtž FeZn do 120mm2</t>
  </si>
  <si>
    <t>210220022</t>
  </si>
  <si>
    <t>uzemňov.vedení v zemi úplná mtž FeZn pr.8-10mm</t>
  </si>
  <si>
    <t>210220441</t>
  </si>
  <si>
    <t>ochrana zemní svorky asfaltovým nátěrem</t>
  </si>
  <si>
    <t>210220101</t>
  </si>
  <si>
    <t>svod vč.podpěr drát do pr.10mm</t>
  </si>
  <si>
    <t>210220201</t>
  </si>
  <si>
    <t>jímací tyč do 3m montáž na hřeben</t>
  </si>
  <si>
    <t>210220301</t>
  </si>
  <si>
    <t>svorka hromosvodová do 2 šroubů</t>
  </si>
  <si>
    <t>210220372</t>
  </si>
  <si>
    <t>ochranný úhelník nebo trubka/ držáky do zdiva</t>
  </si>
  <si>
    <t>210220401</t>
  </si>
  <si>
    <t>označení svodu štítkem</t>
  </si>
  <si>
    <t>210810103</t>
  </si>
  <si>
    <t>kabel Cu(-1kV CYKY)pevně uložený do 3x70/4x50/5x35</t>
  </si>
  <si>
    <t>D.1.4.3.3 - slaboproudé i...</t>
  </si>
  <si>
    <t xml:space="preserve">    742 - Elektroinstalace - slaboproud</t>
  </si>
  <si>
    <t xml:space="preserve">    D1 - STA</t>
  </si>
  <si>
    <t xml:space="preserve">    D2 - INTERCOM</t>
  </si>
  <si>
    <t xml:space="preserve">    D3 - KABELOVÉ TRASY</t>
  </si>
  <si>
    <t>742</t>
  </si>
  <si>
    <t>Elektroinstalace - slaboproud</t>
  </si>
  <si>
    <t>D1</t>
  </si>
  <si>
    <t>Pol1</t>
  </si>
  <si>
    <t>Anténa UHF 55/21-60</t>
  </si>
  <si>
    <t>Pol2</t>
  </si>
  <si>
    <t>Parabola 80cm vč.konvektoru</t>
  </si>
  <si>
    <t>Pol3</t>
  </si>
  <si>
    <t>Multiswich pro 8 TV vč.napájení - připojení antén</t>
  </si>
  <si>
    <t>Pol4</t>
  </si>
  <si>
    <t>Zakončovací odpor RC-110</t>
  </si>
  <si>
    <t>Pol5</t>
  </si>
  <si>
    <t>Zesilovač UHF - DVB-T , 5-25dB</t>
  </si>
  <si>
    <t>Pol6</t>
  </si>
  <si>
    <t>Konektor F/7mm</t>
  </si>
  <si>
    <t>Pol7</t>
  </si>
  <si>
    <t>Koxiální kabel 7mm do 2100MHz (31dB/100m)</t>
  </si>
  <si>
    <t>Pol8</t>
  </si>
  <si>
    <t>Zásuvka TV+R</t>
  </si>
  <si>
    <t>Pol9</t>
  </si>
  <si>
    <t>Kryt zásuvky TV+R</t>
  </si>
  <si>
    <t>Pol10</t>
  </si>
  <si>
    <t>Instalační krabice</t>
  </si>
  <si>
    <t>Pol11</t>
  </si>
  <si>
    <t>Jistič 1x10A</t>
  </si>
  <si>
    <t>Pol12</t>
  </si>
  <si>
    <t>Kabel CYKY-J 3x1,5</t>
  </si>
  <si>
    <t>Pol13</t>
  </si>
  <si>
    <t>Box pro umístění technologie televize</t>
  </si>
  <si>
    <t>Pol14</t>
  </si>
  <si>
    <t>Stožár anténí</t>
  </si>
  <si>
    <t>Pol15</t>
  </si>
  <si>
    <t>Materiál pro upevnění stožáru</t>
  </si>
  <si>
    <t>Pol16</t>
  </si>
  <si>
    <t>Uzemnění stožáru</t>
  </si>
  <si>
    <t>Pol17</t>
  </si>
  <si>
    <t>Nastavení a oživení systému STA</t>
  </si>
  <si>
    <t>Pol18</t>
  </si>
  <si>
    <t>Revize napájení RACK</t>
  </si>
  <si>
    <t>Pol19</t>
  </si>
  <si>
    <t>Popisný štítek STA zásuvek</t>
  </si>
  <si>
    <t>Pol20</t>
  </si>
  <si>
    <t>Drobný instalační materiál</t>
  </si>
  <si>
    <t>D2</t>
  </si>
  <si>
    <t>INTERCOM</t>
  </si>
  <si>
    <t>Pol21</t>
  </si>
  <si>
    <t>Tablo u vchodu 1xtlačítko, rámeček, krabice</t>
  </si>
  <si>
    <t>Pol22</t>
  </si>
  <si>
    <t>Zdoroj pro intercom</t>
  </si>
  <si>
    <t>Pol23</t>
  </si>
  <si>
    <t>Vnitřní intercom v bytech</t>
  </si>
  <si>
    <t>Pol24</t>
  </si>
  <si>
    <t>Tlačítko před bytem</t>
  </si>
  <si>
    <t>Pol25</t>
  </si>
  <si>
    <t>Elektromagnetický zámek nízkoodběrový</t>
  </si>
  <si>
    <t>Pol26</t>
  </si>
  <si>
    <t>Kabel JYSTY 3x2x0,8</t>
  </si>
  <si>
    <t>Pol27</t>
  </si>
  <si>
    <t>Kabel JYSTY 5x2x0,8</t>
  </si>
  <si>
    <t>Pol28</t>
  </si>
  <si>
    <t>Zapojení a oživení Intercomu</t>
  </si>
  <si>
    <t>Pol29</t>
  </si>
  <si>
    <t>D3</t>
  </si>
  <si>
    <t>KABELOVÉ TRASY</t>
  </si>
  <si>
    <t>Pol30</t>
  </si>
  <si>
    <t>Vodič CYA 4 zelenožlutý</t>
  </si>
  <si>
    <t>Pol31</t>
  </si>
  <si>
    <t>Lišta PVC do 40/40</t>
  </si>
  <si>
    <t>Pol32</t>
  </si>
  <si>
    <t>Lišta PVC 80/40</t>
  </si>
  <si>
    <t>Pol33</t>
  </si>
  <si>
    <t>Trubka ohebná 23mm</t>
  </si>
  <si>
    <t>Pol34</t>
  </si>
  <si>
    <t>Hmožděnka 8mm</t>
  </si>
  <si>
    <t>Pol35</t>
  </si>
  <si>
    <t>Vrut 4x50</t>
  </si>
  <si>
    <t>Pol36</t>
  </si>
  <si>
    <t>Podložka 4/15</t>
  </si>
  <si>
    <t>Pol37</t>
  </si>
  <si>
    <t>Vázací pásek 295x3,5</t>
  </si>
  <si>
    <t>Pol38</t>
  </si>
  <si>
    <t>Vázací pásek 205x3,5</t>
  </si>
  <si>
    <t>Pol39</t>
  </si>
  <si>
    <t>Průraz zdi</t>
  </si>
  <si>
    <t>Pol40</t>
  </si>
  <si>
    <t>Průraz stropu</t>
  </si>
  <si>
    <t>Pol41</t>
  </si>
  <si>
    <t>Sekání zdi</t>
  </si>
  <si>
    <t>Pol42</t>
  </si>
  <si>
    <t>D.1.4.3.4 - slaboproudé i...</t>
  </si>
  <si>
    <t xml:space="preserve">    D1 - KAMEROVÝ SYSTÉM</t>
  </si>
  <si>
    <t xml:space="preserve">    D2 - KABELOVÉ TRASY</t>
  </si>
  <si>
    <t xml:space="preserve">    D3 - EZS</t>
  </si>
  <si>
    <t>KAMEROVÝ SYSTÉM</t>
  </si>
  <si>
    <t>Pol43</t>
  </si>
  <si>
    <t>Síťový rekordér 9 kanálů, 1 pozice pro SATA disky vč.disku 1TB), Gigabit LAN, Live View, M-JPEG + MPEG4, H.264, HDMI, 2x USB 2.0, mydlink</t>
  </si>
  <si>
    <t>Pol44</t>
  </si>
  <si>
    <t>IP kamera 1280x800, 720P, MPEG4, H.264, 3GPP, noční vidění, micro SD, PoE, 1x LAN, držák na zeď</t>
  </si>
  <si>
    <t>Pol45</t>
  </si>
  <si>
    <t>IP kamera 1280x800, 720P, MPEG4, H.264, 3GPP, noční vidění, micro SD, PoE, 1x LAN, držák na zeď, venkovní</t>
  </si>
  <si>
    <t>Pol46</t>
  </si>
  <si>
    <t>Switch 8x10/100PoE, 2x10/100/1000, managment 802.3af, zdroj</t>
  </si>
  <si>
    <t>Pol47</t>
  </si>
  <si>
    <t>Monitor 24", HDMI</t>
  </si>
  <si>
    <t>Pol48</t>
  </si>
  <si>
    <t>Zásuvka HDMI</t>
  </si>
  <si>
    <t>Pol49</t>
  </si>
  <si>
    <t>Kabel HDMI do 20m vč. konektorů</t>
  </si>
  <si>
    <t>Pol50</t>
  </si>
  <si>
    <t>Kabel UTP 4x2x0,5 kat.6 - SXKD-6-UTP-LSOH</t>
  </si>
  <si>
    <t>Pol51</t>
  </si>
  <si>
    <t>Konektor RJ45</t>
  </si>
  <si>
    <t>Pol52</t>
  </si>
  <si>
    <t>Ukončení kabelu UTP</t>
  </si>
  <si>
    <t>Pol53</t>
  </si>
  <si>
    <t>Měření segmentu UTP včetně protokolu</t>
  </si>
  <si>
    <t>Pol54</t>
  </si>
  <si>
    <t>Patch kabel UTP kat.6 2m modrý</t>
  </si>
  <si>
    <t>Pol55</t>
  </si>
  <si>
    <t>Kabel CYKY-J 3x1,5mm2</t>
  </si>
  <si>
    <t>Pol56</t>
  </si>
  <si>
    <t>Nastavení a oživení kamerového systému</t>
  </si>
  <si>
    <t>kpl</t>
  </si>
  <si>
    <t>Pol57</t>
  </si>
  <si>
    <t>Pol58</t>
  </si>
  <si>
    <t>Pol59</t>
  </si>
  <si>
    <t>Pol60</t>
  </si>
  <si>
    <t>Pol61</t>
  </si>
  <si>
    <t>Pol62</t>
  </si>
  <si>
    <t>Pol63</t>
  </si>
  <si>
    <t>Pol64</t>
  </si>
  <si>
    <t>Pol65</t>
  </si>
  <si>
    <t>EZS</t>
  </si>
  <si>
    <t>EZS-R01</t>
  </si>
  <si>
    <t>Elektronická zabezpečovací signalizace (celkem 6 klávesnic + 15 PIR čidel pro všechny okruhy)</t>
  </si>
  <si>
    <t>okruh</t>
  </si>
  <si>
    <t>IO 01 - STL plynovodní př...</t>
  </si>
  <si>
    <t>1 - Zemní práce</t>
  </si>
  <si>
    <t>4 - Vodorovné konstrukce</t>
  </si>
  <si>
    <t>5 - Komunikace</t>
  </si>
  <si>
    <t>91 - Doplňující práce na komunikaci</t>
  </si>
  <si>
    <t>99 - Staveništní přesun hmot</t>
  </si>
  <si>
    <t>723 - Vnitřní plynovod</t>
  </si>
  <si>
    <t>783 - Nátěry</t>
  </si>
  <si>
    <t>132 30-1211.R00</t>
  </si>
  <si>
    <t>Hloubení rýh š.do 200 cm hor.4 do 1000 m3</t>
  </si>
  <si>
    <t>119 00-0001.RA0</t>
  </si>
  <si>
    <t>Dočasné zajištění potrubí ve výkopu</t>
  </si>
  <si>
    <t>130 00-1101.R00</t>
  </si>
  <si>
    <t>Příplatek za ztížené hloubení v blízkosti vedení</t>
  </si>
  <si>
    <t>175 10-0020.RAA</t>
  </si>
  <si>
    <t>Obsyp potrubí potrubí pískem fr.0-4mm</t>
  </si>
  <si>
    <t>174 10-0050.RAB</t>
  </si>
  <si>
    <t>Zásyp jam,rýh a šachet střerkem (0-32mm) odval dovoz štěrkopísku ze vzdálenosti 20 km</t>
  </si>
  <si>
    <t>161 10-1101.R00</t>
  </si>
  <si>
    <t>Svislé přemístění výkopku z hor.1-4 do 2,5 m</t>
  </si>
  <si>
    <t>162 70-1101.R00</t>
  </si>
  <si>
    <t>Vodorovné přemístění výkopku z hor.1-4 do 18000 m</t>
  </si>
  <si>
    <t>167 10-1101.R00</t>
  </si>
  <si>
    <t>Nakládání výkopku z hor.1-4 v množství do 100 m3</t>
  </si>
  <si>
    <t>skládkovné</t>
  </si>
  <si>
    <t>písek zásypový fr.0-4mm</t>
  </si>
  <si>
    <t>šterk zásypový 0-32 odval</t>
  </si>
  <si>
    <t>113 10-7244.R00</t>
  </si>
  <si>
    <t>Odstranění podkladu nad 200 m2, živičného tl.20 cm</t>
  </si>
  <si>
    <t>113 10-7222.R00</t>
  </si>
  <si>
    <t>Odstranění podkladu nad 200 m2,kam.drcené tl.20 cm</t>
  </si>
  <si>
    <t>113 20-1111.R00</t>
  </si>
  <si>
    <t>Vytrhání obrub chodníkových ležatých</t>
  </si>
  <si>
    <t>451 57-2111.R00</t>
  </si>
  <si>
    <t>Lože pod potrubí z kameniva těženého 0 - 4 mm viz. KV1</t>
  </si>
  <si>
    <t>Komunikace</t>
  </si>
  <si>
    <t>564 72-1112.R00</t>
  </si>
  <si>
    <t>Podklad z kameniva drceného vel.32-63 mm,tl. 9 cm</t>
  </si>
  <si>
    <t>564 84-1111.R00</t>
  </si>
  <si>
    <t>Podklad ze štěrkodrti po zhutnění tloušťky 12 cm</t>
  </si>
  <si>
    <t>577 11-3124</t>
  </si>
  <si>
    <t>Beton asfalt. ABH.obrus. š.nad 3 m,8 cm plochy 100 m2</t>
  </si>
  <si>
    <t>577 11-312</t>
  </si>
  <si>
    <t>Beton asfalt. ABJ.obrus. š.nad 3 m,6 cm plochy 100 m2</t>
  </si>
  <si>
    <t>599 11-1111.R00</t>
  </si>
  <si>
    <t>Zálivka živičná spár</t>
  </si>
  <si>
    <t>841 23-0114.RA0</t>
  </si>
  <si>
    <t>Plynovod z trub PE, d 32 mm, hl. 1,0 m prostup pilíř, do objektu,přechody na ocel Bralen</t>
  </si>
  <si>
    <t>899 72-1111.R00</t>
  </si>
  <si>
    <t>Fólie výstražná z PVC, šířka 22 cm plyn</t>
  </si>
  <si>
    <t>899 72-1111.R01</t>
  </si>
  <si>
    <t>signalizační vodič CYY 4,0mm2 plynovod,</t>
  </si>
  <si>
    <t>vysazení odbočky Frialen PE63/32 včetně materiálu</t>
  </si>
  <si>
    <t>D+M HUP včetně vystrojení</t>
  </si>
  <si>
    <t>892 24-1111.R00</t>
  </si>
  <si>
    <t>Tlaková zkouška plynovodu včetně revize</t>
  </si>
  <si>
    <t>sou</t>
  </si>
  <si>
    <t>Doplňující práce na komunikaci</t>
  </si>
  <si>
    <t>919 73-5114.R00</t>
  </si>
  <si>
    <t>Řezání stávajícího živičného krytu tl. 15 - 20 cm</t>
  </si>
  <si>
    <t>Staveništní přesun hmot</t>
  </si>
  <si>
    <t>998 27-6101.R00</t>
  </si>
  <si>
    <t>Přesun hmot, trubní vedení plastová, otevř. výkop</t>
  </si>
  <si>
    <t>723</t>
  </si>
  <si>
    <t>Vnitřní plynovod</t>
  </si>
  <si>
    <t>723 15-0304.R00</t>
  </si>
  <si>
    <t>Potrubí ocelové hladké černé svařované D 32/2,6</t>
  </si>
  <si>
    <t>551-31001.3</t>
  </si>
  <si>
    <t>Kohout kulový plyn FIV.80010 3/4'' páčka</t>
  </si>
  <si>
    <t>723 19-0204.R00</t>
  </si>
  <si>
    <t>Přípojka plynovodu, trubky závitové černé DN 25</t>
  </si>
  <si>
    <t>723 19-1114.R00</t>
  </si>
  <si>
    <t>Hadice pro spotřeb. .FLEXIGAS DN 15,dl.1 m</t>
  </si>
  <si>
    <t>tlaková zkouška a revize plynovodu</t>
  </si>
  <si>
    <t>783</t>
  </si>
  <si>
    <t>Nátěry</t>
  </si>
  <si>
    <t>783 42-4140.R00</t>
  </si>
  <si>
    <t>Nátěr syntetický potrubí do DN 50 mm Z + 2x</t>
  </si>
  <si>
    <t>PS 01 - Informační systém</t>
  </si>
  <si>
    <t>N00 - Informační systém objektu</t>
  </si>
  <si>
    <t>N00</t>
  </si>
  <si>
    <t>Informační systém objektu</t>
  </si>
  <si>
    <t>N00.R01</t>
  </si>
  <si>
    <t xml:space="preserve">D+M  informačního systému objektu vč 2ks info obrazovek</t>
  </si>
  <si>
    <t>262144</t>
  </si>
  <si>
    <t>PS 02 - Venkovní a vnitřn...</t>
  </si>
  <si>
    <t>N00 - Venkovní mobiliář</t>
  </si>
  <si>
    <t>Venkovní mobiliář</t>
  </si>
  <si>
    <t>Dodávka a montáž venkovního mobiliáře</t>
  </si>
  <si>
    <t>N00.R02</t>
  </si>
  <si>
    <t>Dodávka a montáž vnitřního mobiliáře</t>
  </si>
  <si>
    <t>VON - Vedlejší a ostatní ...</t>
  </si>
  <si>
    <t>VRN - Vedlejší rozpočtové náklady</t>
  </si>
  <si>
    <t xml:space="preserve">    VRN3 - Zařízení staveniště</t>
  </si>
  <si>
    <t xml:space="preserve">    VRN7 - Provozní vlivy</t>
  </si>
  <si>
    <t xml:space="preserve">    VRN9 - Ostatní náklady</t>
  </si>
  <si>
    <t>VRN</t>
  </si>
  <si>
    <t>Vedlejší rozpočtové náklady</t>
  </si>
  <si>
    <t>VRN3</t>
  </si>
  <si>
    <t>Zařízení staveniště</t>
  </si>
  <si>
    <t>030001000</t>
  </si>
  <si>
    <t>Zařízení staveniště včetně provizorní buňky pokladny, zapojení PC, elektro a data v buňce</t>
  </si>
  <si>
    <t>Kč</t>
  </si>
  <si>
    <t>VRN7</t>
  </si>
  <si>
    <t>Provozní vlivy</t>
  </si>
  <si>
    <t>070001000</t>
  </si>
  <si>
    <t>VRN9</t>
  </si>
  <si>
    <t>094103000</t>
  </si>
  <si>
    <t>Náklady na plánované vyklizení objektu</t>
  </si>
  <si>
    <t>PS 03 - Kabelizace SSZT</t>
  </si>
  <si>
    <t>Soupis:</t>
  </si>
  <si>
    <t xml:space="preserve">PS 03 - SSZT kabelizace a zařízení </t>
  </si>
  <si>
    <t xml:space="preserve">001 -  DOK</t>
  </si>
  <si>
    <t xml:space="preserve">HSV -  Práce a dodávky HSV</t>
  </si>
  <si>
    <t>KAB - Kabelizace</t>
  </si>
  <si>
    <t xml:space="preserve">HZS -  Hodinové zúčtovací sazby</t>
  </si>
  <si>
    <t xml:space="preserve">OST -  Ostatní</t>
  </si>
  <si>
    <t xml:space="preserve">VRN -  Vedlejší rozpočtové náklady</t>
  </si>
  <si>
    <t xml:space="preserve">    VRN6 -  Územní vlivy</t>
  </si>
  <si>
    <t>001</t>
  </si>
  <si>
    <t xml:space="preserve"> DOK</t>
  </si>
  <si>
    <t>7492104620</t>
  </si>
  <si>
    <t>Spojovací vedení, podpěrné izolátory Spojky, ukončení pasu, ostatní Spojka HDPE 05040 pr.40</t>
  </si>
  <si>
    <t>-1678858375</t>
  </si>
  <si>
    <t>7593505224</t>
  </si>
  <si>
    <t>Montáž spojky opravné půlené spojky na HDPE - Plasson</t>
  </si>
  <si>
    <t>1288285468</t>
  </si>
  <si>
    <t>7593505240</t>
  </si>
  <si>
    <t>Montáž koncovky nebo záslepky Plasson na HDPE trubku</t>
  </si>
  <si>
    <t>-678605614</t>
  </si>
  <si>
    <t>7593505400</t>
  </si>
  <si>
    <t>Překrytí optického kabelu v šachtě ochrannou HDPE trubkou a vyvázání kabelu</t>
  </si>
  <si>
    <t>586661127</t>
  </si>
  <si>
    <t>7590560090</t>
  </si>
  <si>
    <t>Optické kabely Optické kabely střední konstrukce pro záfuk, přifuk do HDPE chráničky 48 vl.8x6 vl./trubička, HDPE plášť 8,1 mm (6 el.)</t>
  </si>
  <si>
    <t>330247305</t>
  </si>
  <si>
    <t>7590560310</t>
  </si>
  <si>
    <t>Optické kabely Spojky a příslušenství pro optické sítě Hrncová spojka, uspořádání vláken: UCNCP 7-22 E prvkové, pro max 96 svárů</t>
  </si>
  <si>
    <t>-1590672549</t>
  </si>
  <si>
    <t>7590565098</t>
  </si>
  <si>
    <t>Montáž spojky optického kabelu s 48 vlákny</t>
  </si>
  <si>
    <t>1251623581</t>
  </si>
  <si>
    <t>7593505292</t>
  </si>
  <si>
    <t>Zafukování optického kabelu HDPE</t>
  </si>
  <si>
    <t>1331752863</t>
  </si>
  <si>
    <t>7590560385</t>
  </si>
  <si>
    <t>Optické kabely Spojky a příslušenství pro optické sítě Ostatní Rezerva optického kabelu do 500mm</t>
  </si>
  <si>
    <t>1691364685</t>
  </si>
  <si>
    <t>7590565018</t>
  </si>
  <si>
    <t>Spojování a ukončení kabelů optických v optickém rozvaděči pro 48 vláken</t>
  </si>
  <si>
    <t>403328721</t>
  </si>
  <si>
    <t xml:space="preserve"> Práce a dodávky HSV</t>
  </si>
  <si>
    <t>KAB</t>
  </si>
  <si>
    <t>Kabelizace</t>
  </si>
  <si>
    <t>7590520624</t>
  </si>
  <si>
    <t>Venkovní vedení kabelová - metalické sítě Plněné 4x0,8 TCEPKPFLEY 10 x 4 x 0,8</t>
  </si>
  <si>
    <t>-1252950212</t>
  </si>
  <si>
    <t>7590525222</t>
  </si>
  <si>
    <t>Montáž kabelu návěstního s jádrem 0,8 mm Cu TCEKEZE do 50 XN</t>
  </si>
  <si>
    <t>-1626035553</t>
  </si>
  <si>
    <t>7590525230</t>
  </si>
  <si>
    <t>Montáž kabelu návěstního volně uloženého s jádrem 1 mm Cu TCEKEZE, TCEKFE, TCEKPFLEY, TCEKPFLEZE do 7 P</t>
  </si>
  <si>
    <t>861846574</t>
  </si>
  <si>
    <t>7590545052</t>
  </si>
  <si>
    <t>Uložení kabelu CYKY do žlabového rozvodu zabezpečovací ústředny nad 4 x 10 mm</t>
  </si>
  <si>
    <t>-780610789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</si>
  <si>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</si>
  <si>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</si>
  <si>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922396371</t>
  </si>
  <si>
    <t>7590555112</t>
  </si>
  <si>
    <t>Montáž formy pro kabely TCEKE, TCEKFY, TCEKY, TCEKEZE, TCEKEY do 24 P 1,0</t>
  </si>
  <si>
    <t>771101145</t>
  </si>
  <si>
    <t>7598015185</t>
  </si>
  <si>
    <t>Jednosměrné měření kabelu místního</t>
  </si>
  <si>
    <t>pár</t>
  </si>
  <si>
    <t>562138697</t>
  </si>
  <si>
    <t>HZS</t>
  </si>
  <si>
    <t xml:space="preserve"> Hodinové zúčtovací sazby</t>
  </si>
  <si>
    <t>HZS2222</t>
  </si>
  <si>
    <t>Hodinová zúčtovací sazba elektrikář odborný</t>
  </si>
  <si>
    <t>715422570</t>
  </si>
  <si>
    <t>HZS3222</t>
  </si>
  <si>
    <t>Hodinová zúčtovací sazba montér slaboproudých zařízení odborný</t>
  </si>
  <si>
    <t>-1574817382</t>
  </si>
  <si>
    <t>HZS3231</t>
  </si>
  <si>
    <t>Hodinová zúčtovací sazba montér měřících a regulačních zařízení</t>
  </si>
  <si>
    <t>-727280752</t>
  </si>
  <si>
    <t>OST</t>
  </si>
  <si>
    <t xml:space="preserve"> Ostatní</t>
  </si>
  <si>
    <t>7598035025</t>
  </si>
  <si>
    <t>Měření útlumu optického kabelu na skládce, kabelu se 48 vlákny</t>
  </si>
  <si>
    <t>1043473679</t>
  </si>
  <si>
    <t>7598035070</t>
  </si>
  <si>
    <t>Měření útlumu optického kabelu po položení nebo zavěšení, kabelu se 48 vlákny</t>
  </si>
  <si>
    <t>-868954645</t>
  </si>
  <si>
    <t>7598035135</t>
  </si>
  <si>
    <t>PM + OTDR + PMD obě vlnové délky obousměrně</t>
  </si>
  <si>
    <t>vlákno</t>
  </si>
  <si>
    <t>1633988733</t>
  </si>
  <si>
    <t>7598035150</t>
  </si>
  <si>
    <t>Záznam a vyhodnocení měřících protokolů na nosič (1 případ = 1 kus)</t>
  </si>
  <si>
    <t>-634898285</t>
  </si>
  <si>
    <t xml:space="preserve"> Vedlejší rozpočtové náklady</t>
  </si>
  <si>
    <t>VRN6</t>
  </si>
  <si>
    <t xml:space="preserve"> Územní vlivy</t>
  </si>
  <si>
    <t>065002000.1</t>
  </si>
  <si>
    <t>Mimostaveništní doprava materiálů</t>
  </si>
  <si>
    <t>-809457200</t>
  </si>
  <si>
    <t>PS 04 - Telematika</t>
  </si>
  <si>
    <t>D1 - Dodávky (materiál)</t>
  </si>
  <si>
    <t>D2 - Montáže (výkony)</t>
  </si>
  <si>
    <t>Dodávky (materiál)</t>
  </si>
  <si>
    <t>CJ588BL</t>
  </si>
  <si>
    <t>Strukturovaná kabelová sít D+M</t>
  </si>
  <si>
    <t>Montáže (výkony)</t>
  </si>
  <si>
    <t>Úpravy DS Intranet</t>
  </si>
  <si>
    <t>43_21.1</t>
  </si>
  <si>
    <t>Přemístění ZL47 a ReDat3</t>
  </si>
  <si>
    <t>PD 1</t>
  </si>
  <si>
    <t>Projektová dokumentace realizační</t>
  </si>
  <si>
    <t>PD</t>
  </si>
  <si>
    <t xml:space="preserve">Projektová dokumentace skutečného provedení </t>
  </si>
  <si>
    <t>PS 05 - Kabelizace SEE</t>
  </si>
  <si>
    <t xml:space="preserve">D1 - Zařízení SEE </t>
  </si>
  <si>
    <t>D2 - Zařízení SEE R</t>
  </si>
  <si>
    <t xml:space="preserve">Zařízení SEE </t>
  </si>
  <si>
    <t>Hlavní domovní vedení HDS RHE</t>
  </si>
  <si>
    <t>Rozvaděč RHE</t>
  </si>
  <si>
    <t>Přívodní vedení RHE RBE</t>
  </si>
  <si>
    <t>Rozvadeč RBE</t>
  </si>
  <si>
    <t>Zařízení SEE R</t>
  </si>
  <si>
    <t>Přívodní vedení RHE RH01.1</t>
  </si>
  <si>
    <t>Rozvaděč RH01.1</t>
  </si>
  <si>
    <t>Přívodní vedení RHE R1/A</t>
  </si>
  <si>
    <t>Přívodní vedení RHE RO</t>
  </si>
  <si>
    <t>Výchozí revize dle ČSN 33 2000-6 ed.2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</si>
</sst>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2" fillId="2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167" fontId="32" fillId="2" borderId="22" xfId="0" applyNumberFormat="1" applyFont="1" applyFill="1" applyBorder="1" applyAlignment="1" applyProtection="1">
      <alignment vertical="center"/>
      <protection locked="0"/>
    </xf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theme" Target="theme/theme1.xml" /><Relationship Id="rId22" Type="http://schemas.openxmlformats.org/officeDocument/2006/relationships/calcChain" Target="calcChain.xml" /><Relationship Id="rId2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112020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RZP PODBOŘANY ON - PD - CELKOVÁ OPRAVA VČETNĚ PLYNOFIKACE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16. 11. 2020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ROUND(AG95+SUM(AG96:AG110)+AG112+AG113,2)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ROUND(AS95+SUM(AS96:AS110)+AS112+AS113,2)</f>
        <v>0</v>
      </c>
      <c r="AT94" s="111">
        <f>ROUND(SUM(AV94:AW94),2)</f>
        <v>0</v>
      </c>
      <c r="AU94" s="112">
        <f>ROUND(AU95+SUM(AU96:AU110)+AU112+AU113,5)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ROUND(AZ95+SUM(AZ96:AZ110)+AZ112+AZ113,2)</f>
        <v>0</v>
      </c>
      <c r="BA94" s="111">
        <f>ROUND(BA95+SUM(BA96:BA110)+BA112+BA113,2)</f>
        <v>0</v>
      </c>
      <c r="BB94" s="111">
        <f>ROUND(BB95+SUM(BB96:BB110)+BB112+BB113,2)</f>
        <v>0</v>
      </c>
      <c r="BC94" s="111">
        <f>ROUND(BC95+SUM(BC96:BC110)+BC112+BC113,2)</f>
        <v>0</v>
      </c>
      <c r="BD94" s="113">
        <f>ROUND(BD95+SUM(BD96:BD110)+BD112+BD113,2)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'D.1.1 - architektonické a...'!J30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'D.1.1 - architektonické a...'!P145</f>
        <v>0</v>
      </c>
      <c r="AV95" s="125">
        <f>'D.1.1 - architektonické a...'!J33</f>
        <v>0</v>
      </c>
      <c r="AW95" s="125">
        <f>'D.1.1 - architektonické a...'!J34</f>
        <v>0</v>
      </c>
      <c r="AX95" s="125">
        <f>'D.1.1 - architektonické a...'!J35</f>
        <v>0</v>
      </c>
      <c r="AY95" s="125">
        <f>'D.1.1 - architektonické a...'!J36</f>
        <v>0</v>
      </c>
      <c r="AZ95" s="125">
        <f>'D.1.1 - architektonické a...'!F33</f>
        <v>0</v>
      </c>
      <c r="BA95" s="125">
        <f>'D.1.1 - architektonické a...'!F34</f>
        <v>0</v>
      </c>
      <c r="BB95" s="125">
        <f>'D.1.1 - architektonické a...'!F35</f>
        <v>0</v>
      </c>
      <c r="BC95" s="125">
        <f>'D.1.1 - architektonické a...'!F36</f>
        <v>0</v>
      </c>
      <c r="BD95" s="127">
        <f>'D.1.1 - architektonické a...'!F37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'D.1.3.1 - Odstranění stáv...'!J30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'D.1.3.1 - Odstranění stáv...'!P121</f>
        <v>0</v>
      </c>
      <c r="AV96" s="125">
        <f>'D.1.3.1 - Odstranění stáv...'!J33</f>
        <v>0</v>
      </c>
      <c r="AW96" s="125">
        <f>'D.1.3.1 - Odstranění stáv...'!J34</f>
        <v>0</v>
      </c>
      <c r="AX96" s="125">
        <f>'D.1.3.1 - Odstranění stáv...'!J35</f>
        <v>0</v>
      </c>
      <c r="AY96" s="125">
        <f>'D.1.3.1 - Odstranění stáv...'!J36</f>
        <v>0</v>
      </c>
      <c r="AZ96" s="125">
        <f>'D.1.3.1 - Odstranění stáv...'!F33</f>
        <v>0</v>
      </c>
      <c r="BA96" s="125">
        <f>'D.1.3.1 - Odstranění stáv...'!F34</f>
        <v>0</v>
      </c>
      <c r="BB96" s="125">
        <f>'D.1.3.1 - Odstranění stáv...'!F35</f>
        <v>0</v>
      </c>
      <c r="BC96" s="125">
        <f>'D.1.3.1 - Odstranění stáv...'!F36</f>
        <v>0</v>
      </c>
      <c r="BD96" s="127">
        <f>'D.1.3.1 - Odstranění stáv...'!F37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'D.1.3.2 - Přeložení beton...'!J30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4">
        <v>0</v>
      </c>
      <c r="AT97" s="125">
        <f>ROUND(SUM(AV97:AW97),2)</f>
        <v>0</v>
      </c>
      <c r="AU97" s="126">
        <f>'D.1.3.2 - Přeložení beton...'!P122</f>
        <v>0</v>
      </c>
      <c r="AV97" s="125">
        <f>'D.1.3.2 - Přeložení beton...'!J33</f>
        <v>0</v>
      </c>
      <c r="AW97" s="125">
        <f>'D.1.3.2 - Přeložení beton...'!J34</f>
        <v>0</v>
      </c>
      <c r="AX97" s="125">
        <f>'D.1.3.2 - Přeložení beton...'!J35</f>
        <v>0</v>
      </c>
      <c r="AY97" s="125">
        <f>'D.1.3.2 - Přeložení beton...'!J36</f>
        <v>0</v>
      </c>
      <c r="AZ97" s="125">
        <f>'D.1.3.2 - Přeložení beton...'!F33</f>
        <v>0</v>
      </c>
      <c r="BA97" s="125">
        <f>'D.1.3.2 - Přeložení beton...'!F34</f>
        <v>0</v>
      </c>
      <c r="BB97" s="125">
        <f>'D.1.3.2 - Přeložení beton...'!F35</f>
        <v>0</v>
      </c>
      <c r="BC97" s="125">
        <f>'D.1.3.2 - Přeložení beton...'!F36</f>
        <v>0</v>
      </c>
      <c r="BD97" s="127">
        <f>'D.1.3.2 - Přeložení beton...'!F37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7" customFormat="1" ht="16.5" customHeight="1">
      <c r="A98" s="116" t="s">
        <v>77</v>
      </c>
      <c r="B98" s="117"/>
      <c r="C98" s="118"/>
      <c r="D98" s="119" t="s">
        <v>90</v>
      </c>
      <c r="E98" s="119"/>
      <c r="F98" s="119"/>
      <c r="G98" s="119"/>
      <c r="H98" s="119"/>
      <c r="I98" s="120"/>
      <c r="J98" s="119" t="s">
        <v>91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'D.1.3.3 - Nová betonová p...'!J30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80</v>
      </c>
      <c r="AR98" s="123"/>
      <c r="AS98" s="124">
        <v>0</v>
      </c>
      <c r="AT98" s="125">
        <f>ROUND(SUM(AV98:AW98),2)</f>
        <v>0</v>
      </c>
      <c r="AU98" s="126">
        <f>'D.1.3.3 - Nová betonová p...'!P121</f>
        <v>0</v>
      </c>
      <c r="AV98" s="125">
        <f>'D.1.3.3 - Nová betonová p...'!J33</f>
        <v>0</v>
      </c>
      <c r="AW98" s="125">
        <f>'D.1.3.3 - Nová betonová p...'!J34</f>
        <v>0</v>
      </c>
      <c r="AX98" s="125">
        <f>'D.1.3.3 - Nová betonová p...'!J35</f>
        <v>0</v>
      </c>
      <c r="AY98" s="125">
        <f>'D.1.3.3 - Nová betonová p...'!J36</f>
        <v>0</v>
      </c>
      <c r="AZ98" s="125">
        <f>'D.1.3.3 - Nová betonová p...'!F33</f>
        <v>0</v>
      </c>
      <c r="BA98" s="125">
        <f>'D.1.3.3 - Nová betonová p...'!F34</f>
        <v>0</v>
      </c>
      <c r="BB98" s="125">
        <f>'D.1.3.3 - Nová betonová p...'!F35</f>
        <v>0</v>
      </c>
      <c r="BC98" s="125">
        <f>'D.1.3.3 - Nová betonová p...'!F36</f>
        <v>0</v>
      </c>
      <c r="BD98" s="127">
        <f>'D.1.3.3 - Nová betonová p...'!F37</f>
        <v>0</v>
      </c>
      <c r="BE98" s="7"/>
      <c r="BT98" s="128" t="s">
        <v>81</v>
      </c>
      <c r="BV98" s="128" t="s">
        <v>75</v>
      </c>
      <c r="BW98" s="128" t="s">
        <v>92</v>
      </c>
      <c r="BX98" s="128" t="s">
        <v>5</v>
      </c>
      <c r="CL98" s="128" t="s">
        <v>1</v>
      </c>
      <c r="CM98" s="128" t="s">
        <v>83</v>
      </c>
    </row>
    <row r="99" s="7" customFormat="1" ht="16.5" customHeight="1">
      <c r="A99" s="116" t="s">
        <v>77</v>
      </c>
      <c r="B99" s="117"/>
      <c r="C99" s="118"/>
      <c r="D99" s="119" t="s">
        <v>93</v>
      </c>
      <c r="E99" s="119"/>
      <c r="F99" s="119"/>
      <c r="G99" s="119"/>
      <c r="H99" s="119"/>
      <c r="I99" s="120"/>
      <c r="J99" s="119" t="s">
        <v>91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'D.1.3.4 - Nová betonová p...'!J30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80</v>
      </c>
      <c r="AR99" s="123"/>
      <c r="AS99" s="124">
        <v>0</v>
      </c>
      <c r="AT99" s="125">
        <f>ROUND(SUM(AV99:AW99),2)</f>
        <v>0</v>
      </c>
      <c r="AU99" s="126">
        <f>'D.1.3.4 - Nová betonová p...'!P121</f>
        <v>0</v>
      </c>
      <c r="AV99" s="125">
        <f>'D.1.3.4 - Nová betonová p...'!J33</f>
        <v>0</v>
      </c>
      <c r="AW99" s="125">
        <f>'D.1.3.4 - Nová betonová p...'!J34</f>
        <v>0</v>
      </c>
      <c r="AX99" s="125">
        <f>'D.1.3.4 - Nová betonová p...'!J35</f>
        <v>0</v>
      </c>
      <c r="AY99" s="125">
        <f>'D.1.3.4 - Nová betonová p...'!J36</f>
        <v>0</v>
      </c>
      <c r="AZ99" s="125">
        <f>'D.1.3.4 - Nová betonová p...'!F33</f>
        <v>0</v>
      </c>
      <c r="BA99" s="125">
        <f>'D.1.3.4 - Nová betonová p...'!F34</f>
        <v>0</v>
      </c>
      <c r="BB99" s="125">
        <f>'D.1.3.4 - Nová betonová p...'!F35</f>
        <v>0</v>
      </c>
      <c r="BC99" s="125">
        <f>'D.1.3.4 - Nová betonová p...'!F36</f>
        <v>0</v>
      </c>
      <c r="BD99" s="127">
        <f>'D.1.3.4 - Nová betonová p...'!F37</f>
        <v>0</v>
      </c>
      <c r="BE99" s="7"/>
      <c r="BT99" s="128" t="s">
        <v>81</v>
      </c>
      <c r="BV99" s="128" t="s">
        <v>75</v>
      </c>
      <c r="BW99" s="128" t="s">
        <v>94</v>
      </c>
      <c r="BX99" s="128" t="s">
        <v>5</v>
      </c>
      <c r="CL99" s="128" t="s">
        <v>1</v>
      </c>
      <c r="CM99" s="128" t="s">
        <v>83</v>
      </c>
    </row>
    <row r="100" s="7" customFormat="1" ht="16.5" customHeight="1">
      <c r="A100" s="116" t="s">
        <v>77</v>
      </c>
      <c r="B100" s="117"/>
      <c r="C100" s="118"/>
      <c r="D100" s="119" t="s">
        <v>95</v>
      </c>
      <c r="E100" s="119"/>
      <c r="F100" s="119"/>
      <c r="G100" s="119"/>
      <c r="H100" s="119"/>
      <c r="I100" s="120"/>
      <c r="J100" s="119" t="s">
        <v>96</v>
      </c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21">
        <f>'D.1.4.1 - zdravotechnické...'!J30</f>
        <v>0</v>
      </c>
      <c r="AH100" s="120"/>
      <c r="AI100" s="120"/>
      <c r="AJ100" s="120"/>
      <c r="AK100" s="120"/>
      <c r="AL100" s="120"/>
      <c r="AM100" s="120"/>
      <c r="AN100" s="121">
        <f>SUM(AG100,AT100)</f>
        <v>0</v>
      </c>
      <c r="AO100" s="120"/>
      <c r="AP100" s="120"/>
      <c r="AQ100" s="122" t="s">
        <v>80</v>
      </c>
      <c r="AR100" s="123"/>
      <c r="AS100" s="124">
        <v>0</v>
      </c>
      <c r="AT100" s="125">
        <f>ROUND(SUM(AV100:AW100),2)</f>
        <v>0</v>
      </c>
      <c r="AU100" s="126">
        <f>'D.1.4.1 - zdravotechnické...'!P120</f>
        <v>0</v>
      </c>
      <c r="AV100" s="125">
        <f>'D.1.4.1 - zdravotechnické...'!J33</f>
        <v>0</v>
      </c>
      <c r="AW100" s="125">
        <f>'D.1.4.1 - zdravotechnické...'!J34</f>
        <v>0</v>
      </c>
      <c r="AX100" s="125">
        <f>'D.1.4.1 - zdravotechnické...'!J35</f>
        <v>0</v>
      </c>
      <c r="AY100" s="125">
        <f>'D.1.4.1 - zdravotechnické...'!J36</f>
        <v>0</v>
      </c>
      <c r="AZ100" s="125">
        <f>'D.1.4.1 - zdravotechnické...'!F33</f>
        <v>0</v>
      </c>
      <c r="BA100" s="125">
        <f>'D.1.4.1 - zdravotechnické...'!F34</f>
        <v>0</v>
      </c>
      <c r="BB100" s="125">
        <f>'D.1.4.1 - zdravotechnické...'!F35</f>
        <v>0</v>
      </c>
      <c r="BC100" s="125">
        <f>'D.1.4.1 - zdravotechnické...'!F36</f>
        <v>0</v>
      </c>
      <c r="BD100" s="127">
        <f>'D.1.4.1 - zdravotechnické...'!F37</f>
        <v>0</v>
      </c>
      <c r="BE100" s="7"/>
      <c r="BT100" s="128" t="s">
        <v>81</v>
      </c>
      <c r="BV100" s="128" t="s">
        <v>75</v>
      </c>
      <c r="BW100" s="128" t="s">
        <v>97</v>
      </c>
      <c r="BX100" s="128" t="s">
        <v>5</v>
      </c>
      <c r="CL100" s="128" t="s">
        <v>1</v>
      </c>
      <c r="CM100" s="128" t="s">
        <v>83</v>
      </c>
    </row>
    <row r="101" s="7" customFormat="1" ht="16.5" customHeight="1">
      <c r="A101" s="116" t="s">
        <v>77</v>
      </c>
      <c r="B101" s="117"/>
      <c r="C101" s="118"/>
      <c r="D101" s="119" t="s">
        <v>98</v>
      </c>
      <c r="E101" s="119"/>
      <c r="F101" s="119"/>
      <c r="G101" s="119"/>
      <c r="H101" s="119"/>
      <c r="I101" s="120"/>
      <c r="J101" s="119" t="s">
        <v>99</v>
      </c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21">
        <f>'D.1.4.2 - ústřední vytápě...'!J30</f>
        <v>0</v>
      </c>
      <c r="AH101" s="120"/>
      <c r="AI101" s="120"/>
      <c r="AJ101" s="120"/>
      <c r="AK101" s="120"/>
      <c r="AL101" s="120"/>
      <c r="AM101" s="120"/>
      <c r="AN101" s="121">
        <f>SUM(AG101,AT101)</f>
        <v>0</v>
      </c>
      <c r="AO101" s="120"/>
      <c r="AP101" s="120"/>
      <c r="AQ101" s="122" t="s">
        <v>80</v>
      </c>
      <c r="AR101" s="123"/>
      <c r="AS101" s="124">
        <v>0</v>
      </c>
      <c r="AT101" s="125">
        <f>ROUND(SUM(AV101:AW101),2)</f>
        <v>0</v>
      </c>
      <c r="AU101" s="126">
        <f>'D.1.4.2 - ústřední vytápě...'!P120</f>
        <v>0</v>
      </c>
      <c r="AV101" s="125">
        <f>'D.1.4.2 - ústřední vytápě...'!J33</f>
        <v>0</v>
      </c>
      <c r="AW101" s="125">
        <f>'D.1.4.2 - ústřední vytápě...'!J34</f>
        <v>0</v>
      </c>
      <c r="AX101" s="125">
        <f>'D.1.4.2 - ústřední vytápě...'!J35</f>
        <v>0</v>
      </c>
      <c r="AY101" s="125">
        <f>'D.1.4.2 - ústřední vytápě...'!J36</f>
        <v>0</v>
      </c>
      <c r="AZ101" s="125">
        <f>'D.1.4.2 - ústřední vytápě...'!F33</f>
        <v>0</v>
      </c>
      <c r="BA101" s="125">
        <f>'D.1.4.2 - ústřední vytápě...'!F34</f>
        <v>0</v>
      </c>
      <c r="BB101" s="125">
        <f>'D.1.4.2 - ústřední vytápě...'!F35</f>
        <v>0</v>
      </c>
      <c r="BC101" s="125">
        <f>'D.1.4.2 - ústřední vytápě...'!F36</f>
        <v>0</v>
      </c>
      <c r="BD101" s="127">
        <f>'D.1.4.2 - ústřední vytápě...'!F37</f>
        <v>0</v>
      </c>
      <c r="BE101" s="7"/>
      <c r="BT101" s="128" t="s">
        <v>81</v>
      </c>
      <c r="BV101" s="128" t="s">
        <v>75</v>
      </c>
      <c r="BW101" s="128" t="s">
        <v>100</v>
      </c>
      <c r="BX101" s="128" t="s">
        <v>5</v>
      </c>
      <c r="CL101" s="128" t="s">
        <v>1</v>
      </c>
      <c r="CM101" s="128" t="s">
        <v>83</v>
      </c>
    </row>
    <row r="102" s="7" customFormat="1" ht="24.75" customHeight="1">
      <c r="A102" s="116" t="s">
        <v>77</v>
      </c>
      <c r="B102" s="117"/>
      <c r="C102" s="118"/>
      <c r="D102" s="119" t="s">
        <v>101</v>
      </c>
      <c r="E102" s="119"/>
      <c r="F102" s="119"/>
      <c r="G102" s="119"/>
      <c r="H102" s="119"/>
      <c r="I102" s="120"/>
      <c r="J102" s="119" t="s">
        <v>102</v>
      </c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21">
        <f>'D.1.4.3.1 - elektroinstal...'!J30</f>
        <v>0</v>
      </c>
      <c r="AH102" s="120"/>
      <c r="AI102" s="120"/>
      <c r="AJ102" s="120"/>
      <c r="AK102" s="120"/>
      <c r="AL102" s="120"/>
      <c r="AM102" s="120"/>
      <c r="AN102" s="121">
        <f>SUM(AG102,AT102)</f>
        <v>0</v>
      </c>
      <c r="AO102" s="120"/>
      <c r="AP102" s="120"/>
      <c r="AQ102" s="122" t="s">
        <v>80</v>
      </c>
      <c r="AR102" s="123"/>
      <c r="AS102" s="124">
        <v>0</v>
      </c>
      <c r="AT102" s="125">
        <f>ROUND(SUM(AV102:AW102),2)</f>
        <v>0</v>
      </c>
      <c r="AU102" s="126">
        <f>'D.1.4.3.1 - elektroinstal...'!P124</f>
        <v>0</v>
      </c>
      <c r="AV102" s="125">
        <f>'D.1.4.3.1 - elektroinstal...'!J33</f>
        <v>0</v>
      </c>
      <c r="AW102" s="125">
        <f>'D.1.4.3.1 - elektroinstal...'!J34</f>
        <v>0</v>
      </c>
      <c r="AX102" s="125">
        <f>'D.1.4.3.1 - elektroinstal...'!J35</f>
        <v>0</v>
      </c>
      <c r="AY102" s="125">
        <f>'D.1.4.3.1 - elektroinstal...'!J36</f>
        <v>0</v>
      </c>
      <c r="AZ102" s="125">
        <f>'D.1.4.3.1 - elektroinstal...'!F33</f>
        <v>0</v>
      </c>
      <c r="BA102" s="125">
        <f>'D.1.4.3.1 - elektroinstal...'!F34</f>
        <v>0</v>
      </c>
      <c r="BB102" s="125">
        <f>'D.1.4.3.1 - elektroinstal...'!F35</f>
        <v>0</v>
      </c>
      <c r="BC102" s="125">
        <f>'D.1.4.3.1 - elektroinstal...'!F36</f>
        <v>0</v>
      </c>
      <c r="BD102" s="127">
        <f>'D.1.4.3.1 - elektroinstal...'!F37</f>
        <v>0</v>
      </c>
      <c r="BE102" s="7"/>
      <c r="BT102" s="128" t="s">
        <v>81</v>
      </c>
      <c r="BV102" s="128" t="s">
        <v>75</v>
      </c>
      <c r="BW102" s="128" t="s">
        <v>103</v>
      </c>
      <c r="BX102" s="128" t="s">
        <v>5</v>
      </c>
      <c r="CL102" s="128" t="s">
        <v>1</v>
      </c>
      <c r="CM102" s="128" t="s">
        <v>83</v>
      </c>
    </row>
    <row r="103" s="7" customFormat="1" ht="24.75" customHeight="1">
      <c r="A103" s="116" t="s">
        <v>77</v>
      </c>
      <c r="B103" s="117"/>
      <c r="C103" s="118"/>
      <c r="D103" s="119" t="s">
        <v>104</v>
      </c>
      <c r="E103" s="119"/>
      <c r="F103" s="119"/>
      <c r="G103" s="119"/>
      <c r="H103" s="119"/>
      <c r="I103" s="120"/>
      <c r="J103" s="119" t="s">
        <v>105</v>
      </c>
      <c r="K103" s="119"/>
      <c r="L103" s="119"/>
      <c r="M103" s="119"/>
      <c r="N103" s="119"/>
      <c r="O103" s="119"/>
      <c r="P103" s="119"/>
      <c r="Q103" s="119"/>
      <c r="R103" s="119"/>
      <c r="S103" s="119"/>
      <c r="T103" s="119"/>
      <c r="U103" s="119"/>
      <c r="V103" s="119"/>
      <c r="W103" s="119"/>
      <c r="X103" s="119"/>
      <c r="Y103" s="119"/>
      <c r="Z103" s="119"/>
      <c r="AA103" s="119"/>
      <c r="AB103" s="119"/>
      <c r="AC103" s="119"/>
      <c r="AD103" s="119"/>
      <c r="AE103" s="119"/>
      <c r="AF103" s="119"/>
      <c r="AG103" s="121">
        <f>'D.1.4.3.2 - elektronistal...'!J30</f>
        <v>0</v>
      </c>
      <c r="AH103" s="120"/>
      <c r="AI103" s="120"/>
      <c r="AJ103" s="120"/>
      <c r="AK103" s="120"/>
      <c r="AL103" s="120"/>
      <c r="AM103" s="120"/>
      <c r="AN103" s="121">
        <f>SUM(AG103,AT103)</f>
        <v>0</v>
      </c>
      <c r="AO103" s="120"/>
      <c r="AP103" s="120"/>
      <c r="AQ103" s="122" t="s">
        <v>80</v>
      </c>
      <c r="AR103" s="123"/>
      <c r="AS103" s="124">
        <v>0</v>
      </c>
      <c r="AT103" s="125">
        <f>ROUND(SUM(AV103:AW103),2)</f>
        <v>0</v>
      </c>
      <c r="AU103" s="126">
        <f>'D.1.4.3.2 - elektronistal...'!P124</f>
        <v>0</v>
      </c>
      <c r="AV103" s="125">
        <f>'D.1.4.3.2 - elektronistal...'!J33</f>
        <v>0</v>
      </c>
      <c r="AW103" s="125">
        <f>'D.1.4.3.2 - elektronistal...'!J34</f>
        <v>0</v>
      </c>
      <c r="AX103" s="125">
        <f>'D.1.4.3.2 - elektronistal...'!J35</f>
        <v>0</v>
      </c>
      <c r="AY103" s="125">
        <f>'D.1.4.3.2 - elektronistal...'!J36</f>
        <v>0</v>
      </c>
      <c r="AZ103" s="125">
        <f>'D.1.4.3.2 - elektronistal...'!F33</f>
        <v>0</v>
      </c>
      <c r="BA103" s="125">
        <f>'D.1.4.3.2 - elektronistal...'!F34</f>
        <v>0</v>
      </c>
      <c r="BB103" s="125">
        <f>'D.1.4.3.2 - elektronistal...'!F35</f>
        <v>0</v>
      </c>
      <c r="BC103" s="125">
        <f>'D.1.4.3.2 - elektronistal...'!F36</f>
        <v>0</v>
      </c>
      <c r="BD103" s="127">
        <f>'D.1.4.3.2 - elektronistal...'!F37</f>
        <v>0</v>
      </c>
      <c r="BE103" s="7"/>
      <c r="BT103" s="128" t="s">
        <v>81</v>
      </c>
      <c r="BV103" s="128" t="s">
        <v>75</v>
      </c>
      <c r="BW103" s="128" t="s">
        <v>106</v>
      </c>
      <c r="BX103" s="128" t="s">
        <v>5</v>
      </c>
      <c r="CL103" s="128" t="s">
        <v>1</v>
      </c>
      <c r="CM103" s="128" t="s">
        <v>83</v>
      </c>
    </row>
    <row r="104" s="7" customFormat="1" ht="24.75" customHeight="1">
      <c r="A104" s="116" t="s">
        <v>77</v>
      </c>
      <c r="B104" s="117"/>
      <c r="C104" s="118"/>
      <c r="D104" s="119" t="s">
        <v>107</v>
      </c>
      <c r="E104" s="119"/>
      <c r="F104" s="119"/>
      <c r="G104" s="119"/>
      <c r="H104" s="119"/>
      <c r="I104" s="120"/>
      <c r="J104" s="119" t="s">
        <v>108</v>
      </c>
      <c r="K104" s="119"/>
      <c r="L104" s="119"/>
      <c r="M104" s="119"/>
      <c r="N104" s="119"/>
      <c r="O104" s="119"/>
      <c r="P104" s="119"/>
      <c r="Q104" s="119"/>
      <c r="R104" s="119"/>
      <c r="S104" s="119"/>
      <c r="T104" s="119"/>
      <c r="U104" s="119"/>
      <c r="V104" s="119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/>
      <c r="AG104" s="121">
        <f>'D.1.4.3.3 - slaboproudé i...'!J30</f>
        <v>0</v>
      </c>
      <c r="AH104" s="120"/>
      <c r="AI104" s="120"/>
      <c r="AJ104" s="120"/>
      <c r="AK104" s="120"/>
      <c r="AL104" s="120"/>
      <c r="AM104" s="120"/>
      <c r="AN104" s="121">
        <f>SUM(AG104,AT104)</f>
        <v>0</v>
      </c>
      <c r="AO104" s="120"/>
      <c r="AP104" s="120"/>
      <c r="AQ104" s="122" t="s">
        <v>80</v>
      </c>
      <c r="AR104" s="123"/>
      <c r="AS104" s="124">
        <v>0</v>
      </c>
      <c r="AT104" s="125">
        <f>ROUND(SUM(AV104:AW104),2)</f>
        <v>0</v>
      </c>
      <c r="AU104" s="126">
        <f>'D.1.4.3.3 - slaboproudé i...'!P121</f>
        <v>0</v>
      </c>
      <c r="AV104" s="125">
        <f>'D.1.4.3.3 - slaboproudé i...'!J33</f>
        <v>0</v>
      </c>
      <c r="AW104" s="125">
        <f>'D.1.4.3.3 - slaboproudé i...'!J34</f>
        <v>0</v>
      </c>
      <c r="AX104" s="125">
        <f>'D.1.4.3.3 - slaboproudé i...'!J35</f>
        <v>0</v>
      </c>
      <c r="AY104" s="125">
        <f>'D.1.4.3.3 - slaboproudé i...'!J36</f>
        <v>0</v>
      </c>
      <c r="AZ104" s="125">
        <f>'D.1.4.3.3 - slaboproudé i...'!F33</f>
        <v>0</v>
      </c>
      <c r="BA104" s="125">
        <f>'D.1.4.3.3 - slaboproudé i...'!F34</f>
        <v>0</v>
      </c>
      <c r="BB104" s="125">
        <f>'D.1.4.3.3 - slaboproudé i...'!F35</f>
        <v>0</v>
      </c>
      <c r="BC104" s="125">
        <f>'D.1.4.3.3 - slaboproudé i...'!F36</f>
        <v>0</v>
      </c>
      <c r="BD104" s="127">
        <f>'D.1.4.3.3 - slaboproudé i...'!F37</f>
        <v>0</v>
      </c>
      <c r="BE104" s="7"/>
      <c r="BT104" s="128" t="s">
        <v>81</v>
      </c>
      <c r="BV104" s="128" t="s">
        <v>75</v>
      </c>
      <c r="BW104" s="128" t="s">
        <v>109</v>
      </c>
      <c r="BX104" s="128" t="s">
        <v>5</v>
      </c>
      <c r="CL104" s="128" t="s">
        <v>1</v>
      </c>
      <c r="CM104" s="128" t="s">
        <v>83</v>
      </c>
    </row>
    <row r="105" s="7" customFormat="1" ht="24.75" customHeight="1">
      <c r="A105" s="116" t="s">
        <v>77</v>
      </c>
      <c r="B105" s="117"/>
      <c r="C105" s="118"/>
      <c r="D105" s="119" t="s">
        <v>110</v>
      </c>
      <c r="E105" s="119"/>
      <c r="F105" s="119"/>
      <c r="G105" s="119"/>
      <c r="H105" s="119"/>
      <c r="I105" s="120"/>
      <c r="J105" s="119" t="s">
        <v>108</v>
      </c>
      <c r="K105" s="119"/>
      <c r="L105" s="119"/>
      <c r="M105" s="119"/>
      <c r="N105" s="119"/>
      <c r="O105" s="119"/>
      <c r="P105" s="119"/>
      <c r="Q105" s="119"/>
      <c r="R105" s="119"/>
      <c r="S105" s="119"/>
      <c r="T105" s="119"/>
      <c r="U105" s="119"/>
      <c r="V105" s="119"/>
      <c r="W105" s="119"/>
      <c r="X105" s="119"/>
      <c r="Y105" s="119"/>
      <c r="Z105" s="119"/>
      <c r="AA105" s="119"/>
      <c r="AB105" s="119"/>
      <c r="AC105" s="119"/>
      <c r="AD105" s="119"/>
      <c r="AE105" s="119"/>
      <c r="AF105" s="119"/>
      <c r="AG105" s="121">
        <f>'D.1.4.3.4 - slaboproudé i...'!J30</f>
        <v>0</v>
      </c>
      <c r="AH105" s="120"/>
      <c r="AI105" s="120"/>
      <c r="AJ105" s="120"/>
      <c r="AK105" s="120"/>
      <c r="AL105" s="120"/>
      <c r="AM105" s="120"/>
      <c r="AN105" s="121">
        <f>SUM(AG105,AT105)</f>
        <v>0</v>
      </c>
      <c r="AO105" s="120"/>
      <c r="AP105" s="120"/>
      <c r="AQ105" s="122" t="s">
        <v>80</v>
      </c>
      <c r="AR105" s="123"/>
      <c r="AS105" s="124">
        <v>0</v>
      </c>
      <c r="AT105" s="125">
        <f>ROUND(SUM(AV105:AW105),2)</f>
        <v>0</v>
      </c>
      <c r="AU105" s="126">
        <f>'D.1.4.3.4 - slaboproudé i...'!P121</f>
        <v>0</v>
      </c>
      <c r="AV105" s="125">
        <f>'D.1.4.3.4 - slaboproudé i...'!J33</f>
        <v>0</v>
      </c>
      <c r="AW105" s="125">
        <f>'D.1.4.3.4 - slaboproudé i...'!J34</f>
        <v>0</v>
      </c>
      <c r="AX105" s="125">
        <f>'D.1.4.3.4 - slaboproudé i...'!J35</f>
        <v>0</v>
      </c>
      <c r="AY105" s="125">
        <f>'D.1.4.3.4 - slaboproudé i...'!J36</f>
        <v>0</v>
      </c>
      <c r="AZ105" s="125">
        <f>'D.1.4.3.4 - slaboproudé i...'!F33</f>
        <v>0</v>
      </c>
      <c r="BA105" s="125">
        <f>'D.1.4.3.4 - slaboproudé i...'!F34</f>
        <v>0</v>
      </c>
      <c r="BB105" s="125">
        <f>'D.1.4.3.4 - slaboproudé i...'!F35</f>
        <v>0</v>
      </c>
      <c r="BC105" s="125">
        <f>'D.1.4.3.4 - slaboproudé i...'!F36</f>
        <v>0</v>
      </c>
      <c r="BD105" s="127">
        <f>'D.1.4.3.4 - slaboproudé i...'!F37</f>
        <v>0</v>
      </c>
      <c r="BE105" s="7"/>
      <c r="BT105" s="128" t="s">
        <v>81</v>
      </c>
      <c r="BV105" s="128" t="s">
        <v>75</v>
      </c>
      <c r="BW105" s="128" t="s">
        <v>111</v>
      </c>
      <c r="BX105" s="128" t="s">
        <v>5</v>
      </c>
      <c r="CL105" s="128" t="s">
        <v>1</v>
      </c>
      <c r="CM105" s="128" t="s">
        <v>83</v>
      </c>
    </row>
    <row r="106" s="7" customFormat="1" ht="16.5" customHeight="1">
      <c r="A106" s="116" t="s">
        <v>77</v>
      </c>
      <c r="B106" s="117"/>
      <c r="C106" s="118"/>
      <c r="D106" s="119" t="s">
        <v>112</v>
      </c>
      <c r="E106" s="119"/>
      <c r="F106" s="119"/>
      <c r="G106" s="119"/>
      <c r="H106" s="119"/>
      <c r="I106" s="120"/>
      <c r="J106" s="119" t="s">
        <v>113</v>
      </c>
      <c r="K106" s="119"/>
      <c r="L106" s="119"/>
      <c r="M106" s="119"/>
      <c r="N106" s="119"/>
      <c r="O106" s="119"/>
      <c r="P106" s="119"/>
      <c r="Q106" s="119"/>
      <c r="R106" s="119"/>
      <c r="S106" s="119"/>
      <c r="T106" s="119"/>
      <c r="U106" s="119"/>
      <c r="V106" s="119"/>
      <c r="W106" s="119"/>
      <c r="X106" s="119"/>
      <c r="Y106" s="119"/>
      <c r="Z106" s="119"/>
      <c r="AA106" s="119"/>
      <c r="AB106" s="119"/>
      <c r="AC106" s="119"/>
      <c r="AD106" s="119"/>
      <c r="AE106" s="119"/>
      <c r="AF106" s="119"/>
      <c r="AG106" s="121">
        <f>'IO 01 - STL plynovodní př...'!J30</f>
        <v>0</v>
      </c>
      <c r="AH106" s="120"/>
      <c r="AI106" s="120"/>
      <c r="AJ106" s="120"/>
      <c r="AK106" s="120"/>
      <c r="AL106" s="120"/>
      <c r="AM106" s="120"/>
      <c r="AN106" s="121">
        <f>SUM(AG106,AT106)</f>
        <v>0</v>
      </c>
      <c r="AO106" s="120"/>
      <c r="AP106" s="120"/>
      <c r="AQ106" s="122" t="s">
        <v>80</v>
      </c>
      <c r="AR106" s="123"/>
      <c r="AS106" s="124">
        <v>0</v>
      </c>
      <c r="AT106" s="125">
        <f>ROUND(SUM(AV106:AW106),2)</f>
        <v>0</v>
      </c>
      <c r="AU106" s="126">
        <f>'IO 01 - STL plynovodní př...'!P124</f>
        <v>0</v>
      </c>
      <c r="AV106" s="125">
        <f>'IO 01 - STL plynovodní př...'!J33</f>
        <v>0</v>
      </c>
      <c r="AW106" s="125">
        <f>'IO 01 - STL plynovodní př...'!J34</f>
        <v>0</v>
      </c>
      <c r="AX106" s="125">
        <f>'IO 01 - STL plynovodní př...'!J35</f>
        <v>0</v>
      </c>
      <c r="AY106" s="125">
        <f>'IO 01 - STL plynovodní př...'!J36</f>
        <v>0</v>
      </c>
      <c r="AZ106" s="125">
        <f>'IO 01 - STL plynovodní př...'!F33</f>
        <v>0</v>
      </c>
      <c r="BA106" s="125">
        <f>'IO 01 - STL plynovodní př...'!F34</f>
        <v>0</v>
      </c>
      <c r="BB106" s="125">
        <f>'IO 01 - STL plynovodní př...'!F35</f>
        <v>0</v>
      </c>
      <c r="BC106" s="125">
        <f>'IO 01 - STL plynovodní př...'!F36</f>
        <v>0</v>
      </c>
      <c r="BD106" s="127">
        <f>'IO 01 - STL plynovodní př...'!F37</f>
        <v>0</v>
      </c>
      <c r="BE106" s="7"/>
      <c r="BT106" s="128" t="s">
        <v>81</v>
      </c>
      <c r="BV106" s="128" t="s">
        <v>75</v>
      </c>
      <c r="BW106" s="128" t="s">
        <v>114</v>
      </c>
      <c r="BX106" s="128" t="s">
        <v>5</v>
      </c>
      <c r="CL106" s="128" t="s">
        <v>1</v>
      </c>
      <c r="CM106" s="128" t="s">
        <v>83</v>
      </c>
    </row>
    <row r="107" s="7" customFormat="1" ht="16.5" customHeight="1">
      <c r="A107" s="116" t="s">
        <v>77</v>
      </c>
      <c r="B107" s="117"/>
      <c r="C107" s="118"/>
      <c r="D107" s="119" t="s">
        <v>115</v>
      </c>
      <c r="E107" s="119"/>
      <c r="F107" s="119"/>
      <c r="G107" s="119"/>
      <c r="H107" s="119"/>
      <c r="I107" s="120"/>
      <c r="J107" s="119" t="s">
        <v>116</v>
      </c>
      <c r="K107" s="119"/>
      <c r="L107" s="119"/>
      <c r="M107" s="119"/>
      <c r="N107" s="119"/>
      <c r="O107" s="119"/>
      <c r="P107" s="119"/>
      <c r="Q107" s="119"/>
      <c r="R107" s="119"/>
      <c r="S107" s="119"/>
      <c r="T107" s="119"/>
      <c r="U107" s="119"/>
      <c r="V107" s="119"/>
      <c r="W107" s="119"/>
      <c r="X107" s="119"/>
      <c r="Y107" s="119"/>
      <c r="Z107" s="119"/>
      <c r="AA107" s="119"/>
      <c r="AB107" s="119"/>
      <c r="AC107" s="119"/>
      <c r="AD107" s="119"/>
      <c r="AE107" s="119"/>
      <c r="AF107" s="119"/>
      <c r="AG107" s="121">
        <f>'PS 01 - Informační systém'!J30</f>
        <v>0</v>
      </c>
      <c r="AH107" s="120"/>
      <c r="AI107" s="120"/>
      <c r="AJ107" s="120"/>
      <c r="AK107" s="120"/>
      <c r="AL107" s="120"/>
      <c r="AM107" s="120"/>
      <c r="AN107" s="121">
        <f>SUM(AG107,AT107)</f>
        <v>0</v>
      </c>
      <c r="AO107" s="120"/>
      <c r="AP107" s="120"/>
      <c r="AQ107" s="122" t="s">
        <v>80</v>
      </c>
      <c r="AR107" s="123"/>
      <c r="AS107" s="124">
        <v>0</v>
      </c>
      <c r="AT107" s="125">
        <f>ROUND(SUM(AV107:AW107),2)</f>
        <v>0</v>
      </c>
      <c r="AU107" s="126">
        <f>'PS 01 - Informační systém'!P117</f>
        <v>0</v>
      </c>
      <c r="AV107" s="125">
        <f>'PS 01 - Informační systém'!J33</f>
        <v>0</v>
      </c>
      <c r="AW107" s="125">
        <f>'PS 01 - Informační systém'!J34</f>
        <v>0</v>
      </c>
      <c r="AX107" s="125">
        <f>'PS 01 - Informační systém'!J35</f>
        <v>0</v>
      </c>
      <c r="AY107" s="125">
        <f>'PS 01 - Informační systém'!J36</f>
        <v>0</v>
      </c>
      <c r="AZ107" s="125">
        <f>'PS 01 - Informační systém'!F33</f>
        <v>0</v>
      </c>
      <c r="BA107" s="125">
        <f>'PS 01 - Informační systém'!F34</f>
        <v>0</v>
      </c>
      <c r="BB107" s="125">
        <f>'PS 01 - Informační systém'!F35</f>
        <v>0</v>
      </c>
      <c r="BC107" s="125">
        <f>'PS 01 - Informační systém'!F36</f>
        <v>0</v>
      </c>
      <c r="BD107" s="127">
        <f>'PS 01 - Informační systém'!F37</f>
        <v>0</v>
      </c>
      <c r="BE107" s="7"/>
      <c r="BT107" s="128" t="s">
        <v>81</v>
      </c>
      <c r="BV107" s="128" t="s">
        <v>75</v>
      </c>
      <c r="BW107" s="128" t="s">
        <v>117</v>
      </c>
      <c r="BX107" s="128" t="s">
        <v>5</v>
      </c>
      <c r="CL107" s="128" t="s">
        <v>1</v>
      </c>
      <c r="CM107" s="128" t="s">
        <v>83</v>
      </c>
    </row>
    <row r="108" s="7" customFormat="1" ht="16.5" customHeight="1">
      <c r="A108" s="116" t="s">
        <v>77</v>
      </c>
      <c r="B108" s="117"/>
      <c r="C108" s="118"/>
      <c r="D108" s="119" t="s">
        <v>118</v>
      </c>
      <c r="E108" s="119"/>
      <c r="F108" s="119"/>
      <c r="G108" s="119"/>
      <c r="H108" s="119"/>
      <c r="I108" s="120"/>
      <c r="J108" s="119" t="s">
        <v>119</v>
      </c>
      <c r="K108" s="119"/>
      <c r="L108" s="119"/>
      <c r="M108" s="119"/>
      <c r="N108" s="119"/>
      <c r="O108" s="119"/>
      <c r="P108" s="119"/>
      <c r="Q108" s="119"/>
      <c r="R108" s="119"/>
      <c r="S108" s="119"/>
      <c r="T108" s="119"/>
      <c r="U108" s="119"/>
      <c r="V108" s="119"/>
      <c r="W108" s="119"/>
      <c r="X108" s="119"/>
      <c r="Y108" s="119"/>
      <c r="Z108" s="119"/>
      <c r="AA108" s="119"/>
      <c r="AB108" s="119"/>
      <c r="AC108" s="119"/>
      <c r="AD108" s="119"/>
      <c r="AE108" s="119"/>
      <c r="AF108" s="119"/>
      <c r="AG108" s="121">
        <f>'PS 02 - Venkovní a vnitřn...'!J30</f>
        <v>0</v>
      </c>
      <c r="AH108" s="120"/>
      <c r="AI108" s="120"/>
      <c r="AJ108" s="120"/>
      <c r="AK108" s="120"/>
      <c r="AL108" s="120"/>
      <c r="AM108" s="120"/>
      <c r="AN108" s="121">
        <f>SUM(AG108,AT108)</f>
        <v>0</v>
      </c>
      <c r="AO108" s="120"/>
      <c r="AP108" s="120"/>
      <c r="AQ108" s="122" t="s">
        <v>80</v>
      </c>
      <c r="AR108" s="123"/>
      <c r="AS108" s="124">
        <v>0</v>
      </c>
      <c r="AT108" s="125">
        <f>ROUND(SUM(AV108:AW108),2)</f>
        <v>0</v>
      </c>
      <c r="AU108" s="126">
        <f>'PS 02 - Venkovní a vnitřn...'!P117</f>
        <v>0</v>
      </c>
      <c r="AV108" s="125">
        <f>'PS 02 - Venkovní a vnitřn...'!J33</f>
        <v>0</v>
      </c>
      <c r="AW108" s="125">
        <f>'PS 02 - Venkovní a vnitřn...'!J34</f>
        <v>0</v>
      </c>
      <c r="AX108" s="125">
        <f>'PS 02 - Venkovní a vnitřn...'!J35</f>
        <v>0</v>
      </c>
      <c r="AY108" s="125">
        <f>'PS 02 - Venkovní a vnitřn...'!J36</f>
        <v>0</v>
      </c>
      <c r="AZ108" s="125">
        <f>'PS 02 - Venkovní a vnitřn...'!F33</f>
        <v>0</v>
      </c>
      <c r="BA108" s="125">
        <f>'PS 02 - Venkovní a vnitřn...'!F34</f>
        <v>0</v>
      </c>
      <c r="BB108" s="125">
        <f>'PS 02 - Venkovní a vnitřn...'!F35</f>
        <v>0</v>
      </c>
      <c r="BC108" s="125">
        <f>'PS 02 - Venkovní a vnitřn...'!F36</f>
        <v>0</v>
      </c>
      <c r="BD108" s="127">
        <f>'PS 02 - Venkovní a vnitřn...'!F37</f>
        <v>0</v>
      </c>
      <c r="BE108" s="7"/>
      <c r="BT108" s="128" t="s">
        <v>81</v>
      </c>
      <c r="BV108" s="128" t="s">
        <v>75</v>
      </c>
      <c r="BW108" s="128" t="s">
        <v>120</v>
      </c>
      <c r="BX108" s="128" t="s">
        <v>5</v>
      </c>
      <c r="CL108" s="128" t="s">
        <v>1</v>
      </c>
      <c r="CM108" s="128" t="s">
        <v>83</v>
      </c>
    </row>
    <row r="109" s="7" customFormat="1" ht="16.5" customHeight="1">
      <c r="A109" s="116" t="s">
        <v>77</v>
      </c>
      <c r="B109" s="117"/>
      <c r="C109" s="118"/>
      <c r="D109" s="119" t="s">
        <v>121</v>
      </c>
      <c r="E109" s="119"/>
      <c r="F109" s="119"/>
      <c r="G109" s="119"/>
      <c r="H109" s="119"/>
      <c r="I109" s="120"/>
      <c r="J109" s="119" t="s">
        <v>122</v>
      </c>
      <c r="K109" s="119"/>
      <c r="L109" s="119"/>
      <c r="M109" s="119"/>
      <c r="N109" s="119"/>
      <c r="O109" s="119"/>
      <c r="P109" s="119"/>
      <c r="Q109" s="119"/>
      <c r="R109" s="119"/>
      <c r="S109" s="119"/>
      <c r="T109" s="119"/>
      <c r="U109" s="119"/>
      <c r="V109" s="119"/>
      <c r="W109" s="119"/>
      <c r="X109" s="119"/>
      <c r="Y109" s="119"/>
      <c r="Z109" s="119"/>
      <c r="AA109" s="119"/>
      <c r="AB109" s="119"/>
      <c r="AC109" s="119"/>
      <c r="AD109" s="119"/>
      <c r="AE109" s="119"/>
      <c r="AF109" s="119"/>
      <c r="AG109" s="121">
        <f>'VON - Vedlejší a ostatní ...'!J30</f>
        <v>0</v>
      </c>
      <c r="AH109" s="120"/>
      <c r="AI109" s="120"/>
      <c r="AJ109" s="120"/>
      <c r="AK109" s="120"/>
      <c r="AL109" s="120"/>
      <c r="AM109" s="120"/>
      <c r="AN109" s="121">
        <f>SUM(AG109,AT109)</f>
        <v>0</v>
      </c>
      <c r="AO109" s="120"/>
      <c r="AP109" s="120"/>
      <c r="AQ109" s="122" t="s">
        <v>80</v>
      </c>
      <c r="AR109" s="123"/>
      <c r="AS109" s="124">
        <v>0</v>
      </c>
      <c r="AT109" s="125">
        <f>ROUND(SUM(AV109:AW109),2)</f>
        <v>0</v>
      </c>
      <c r="AU109" s="126">
        <f>'VON - Vedlejší a ostatní ...'!P120</f>
        <v>0</v>
      </c>
      <c r="AV109" s="125">
        <f>'VON - Vedlejší a ostatní ...'!J33</f>
        <v>0</v>
      </c>
      <c r="AW109" s="125">
        <f>'VON - Vedlejší a ostatní ...'!J34</f>
        <v>0</v>
      </c>
      <c r="AX109" s="125">
        <f>'VON - Vedlejší a ostatní ...'!J35</f>
        <v>0</v>
      </c>
      <c r="AY109" s="125">
        <f>'VON - Vedlejší a ostatní ...'!J36</f>
        <v>0</v>
      </c>
      <c r="AZ109" s="125">
        <f>'VON - Vedlejší a ostatní ...'!F33</f>
        <v>0</v>
      </c>
      <c r="BA109" s="125">
        <f>'VON - Vedlejší a ostatní ...'!F34</f>
        <v>0</v>
      </c>
      <c r="BB109" s="125">
        <f>'VON - Vedlejší a ostatní ...'!F35</f>
        <v>0</v>
      </c>
      <c r="BC109" s="125">
        <f>'VON - Vedlejší a ostatní ...'!F36</f>
        <v>0</v>
      </c>
      <c r="BD109" s="127">
        <f>'VON - Vedlejší a ostatní ...'!F37</f>
        <v>0</v>
      </c>
      <c r="BE109" s="7"/>
      <c r="BT109" s="128" t="s">
        <v>81</v>
      </c>
      <c r="BV109" s="128" t="s">
        <v>75</v>
      </c>
      <c r="BW109" s="128" t="s">
        <v>123</v>
      </c>
      <c r="BX109" s="128" t="s">
        <v>5</v>
      </c>
      <c r="CL109" s="128" t="s">
        <v>1</v>
      </c>
      <c r="CM109" s="128" t="s">
        <v>83</v>
      </c>
    </row>
    <row r="110" s="7" customFormat="1" ht="16.5" customHeight="1">
      <c r="A110" s="7"/>
      <c r="B110" s="117"/>
      <c r="C110" s="118"/>
      <c r="D110" s="119" t="s">
        <v>124</v>
      </c>
      <c r="E110" s="119"/>
      <c r="F110" s="119"/>
      <c r="G110" s="119"/>
      <c r="H110" s="119"/>
      <c r="I110" s="120"/>
      <c r="J110" s="119" t="s">
        <v>125</v>
      </c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29">
        <f>ROUND(AG111,2)</f>
        <v>0</v>
      </c>
      <c r="AH110" s="120"/>
      <c r="AI110" s="120"/>
      <c r="AJ110" s="120"/>
      <c r="AK110" s="120"/>
      <c r="AL110" s="120"/>
      <c r="AM110" s="120"/>
      <c r="AN110" s="121">
        <f>SUM(AG110,AT110)</f>
        <v>0</v>
      </c>
      <c r="AO110" s="120"/>
      <c r="AP110" s="120"/>
      <c r="AQ110" s="122" t="s">
        <v>80</v>
      </c>
      <c r="AR110" s="123"/>
      <c r="AS110" s="124">
        <f>ROUND(AS111,2)</f>
        <v>0</v>
      </c>
      <c r="AT110" s="125">
        <f>ROUND(SUM(AV110:AW110),2)</f>
        <v>0</v>
      </c>
      <c r="AU110" s="126">
        <f>ROUND(AU111,5)</f>
        <v>0</v>
      </c>
      <c r="AV110" s="125">
        <f>ROUND(AZ110*L29,2)</f>
        <v>0</v>
      </c>
      <c r="AW110" s="125">
        <f>ROUND(BA110*L30,2)</f>
        <v>0</v>
      </c>
      <c r="AX110" s="125">
        <f>ROUND(BB110*L29,2)</f>
        <v>0</v>
      </c>
      <c r="AY110" s="125">
        <f>ROUND(BC110*L30,2)</f>
        <v>0</v>
      </c>
      <c r="AZ110" s="125">
        <f>ROUND(AZ111,2)</f>
        <v>0</v>
      </c>
      <c r="BA110" s="125">
        <f>ROUND(BA111,2)</f>
        <v>0</v>
      </c>
      <c r="BB110" s="125">
        <f>ROUND(BB111,2)</f>
        <v>0</v>
      </c>
      <c r="BC110" s="125">
        <f>ROUND(BC111,2)</f>
        <v>0</v>
      </c>
      <c r="BD110" s="127">
        <f>ROUND(BD111,2)</f>
        <v>0</v>
      </c>
      <c r="BE110" s="7"/>
      <c r="BS110" s="128" t="s">
        <v>72</v>
      </c>
      <c r="BT110" s="128" t="s">
        <v>81</v>
      </c>
      <c r="BU110" s="128" t="s">
        <v>74</v>
      </c>
      <c r="BV110" s="128" t="s">
        <v>75</v>
      </c>
      <c r="BW110" s="128" t="s">
        <v>126</v>
      </c>
      <c r="BX110" s="128" t="s">
        <v>5</v>
      </c>
      <c r="CL110" s="128" t="s">
        <v>1</v>
      </c>
      <c r="CM110" s="128" t="s">
        <v>73</v>
      </c>
    </row>
    <row r="111" s="4" customFormat="1" ht="16.5" customHeight="1">
      <c r="A111" s="116" t="s">
        <v>77</v>
      </c>
      <c r="B111" s="67"/>
      <c r="C111" s="130"/>
      <c r="D111" s="130"/>
      <c r="E111" s="131" t="s">
        <v>124</v>
      </c>
      <c r="F111" s="131"/>
      <c r="G111" s="131"/>
      <c r="H111" s="131"/>
      <c r="I111" s="131"/>
      <c r="J111" s="130"/>
      <c r="K111" s="131" t="s">
        <v>127</v>
      </c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131"/>
      <c r="Z111" s="131"/>
      <c r="AA111" s="131"/>
      <c r="AB111" s="131"/>
      <c r="AC111" s="131"/>
      <c r="AD111" s="131"/>
      <c r="AE111" s="131"/>
      <c r="AF111" s="131"/>
      <c r="AG111" s="132">
        <f>'PS 03 - SSZT kabelizace a...'!J32</f>
        <v>0</v>
      </c>
      <c r="AH111" s="130"/>
      <c r="AI111" s="130"/>
      <c r="AJ111" s="130"/>
      <c r="AK111" s="130"/>
      <c r="AL111" s="130"/>
      <c r="AM111" s="130"/>
      <c r="AN111" s="132">
        <f>SUM(AG111,AT111)</f>
        <v>0</v>
      </c>
      <c r="AO111" s="130"/>
      <c r="AP111" s="130"/>
      <c r="AQ111" s="133" t="s">
        <v>128</v>
      </c>
      <c r="AR111" s="69"/>
      <c r="AS111" s="134">
        <v>0</v>
      </c>
      <c r="AT111" s="135">
        <f>ROUND(SUM(AV111:AW111),2)</f>
        <v>0</v>
      </c>
      <c r="AU111" s="136">
        <f>'PS 03 - SSZT kabelizace a...'!P127</f>
        <v>0</v>
      </c>
      <c r="AV111" s="135">
        <f>'PS 03 - SSZT kabelizace a...'!J35</f>
        <v>0</v>
      </c>
      <c r="AW111" s="135">
        <f>'PS 03 - SSZT kabelizace a...'!J36</f>
        <v>0</v>
      </c>
      <c r="AX111" s="135">
        <f>'PS 03 - SSZT kabelizace a...'!J37</f>
        <v>0</v>
      </c>
      <c r="AY111" s="135">
        <f>'PS 03 - SSZT kabelizace a...'!J38</f>
        <v>0</v>
      </c>
      <c r="AZ111" s="135">
        <f>'PS 03 - SSZT kabelizace a...'!F35</f>
        <v>0</v>
      </c>
      <c r="BA111" s="135">
        <f>'PS 03 - SSZT kabelizace a...'!F36</f>
        <v>0</v>
      </c>
      <c r="BB111" s="135">
        <f>'PS 03 - SSZT kabelizace a...'!F37</f>
        <v>0</v>
      </c>
      <c r="BC111" s="135">
        <f>'PS 03 - SSZT kabelizace a...'!F38</f>
        <v>0</v>
      </c>
      <c r="BD111" s="137">
        <f>'PS 03 - SSZT kabelizace a...'!F39</f>
        <v>0</v>
      </c>
      <c r="BE111" s="4"/>
      <c r="BT111" s="138" t="s">
        <v>83</v>
      </c>
      <c r="BV111" s="138" t="s">
        <v>75</v>
      </c>
      <c r="BW111" s="138" t="s">
        <v>129</v>
      </c>
      <c r="BX111" s="138" t="s">
        <v>126</v>
      </c>
      <c r="CL111" s="138" t="s">
        <v>1</v>
      </c>
    </row>
    <row r="112" s="7" customFormat="1" ht="16.5" customHeight="1">
      <c r="A112" s="116" t="s">
        <v>77</v>
      </c>
      <c r="B112" s="117"/>
      <c r="C112" s="118"/>
      <c r="D112" s="119" t="s">
        <v>130</v>
      </c>
      <c r="E112" s="119"/>
      <c r="F112" s="119"/>
      <c r="G112" s="119"/>
      <c r="H112" s="119"/>
      <c r="I112" s="120"/>
      <c r="J112" s="119" t="s">
        <v>131</v>
      </c>
      <c r="K112" s="119"/>
      <c r="L112" s="119"/>
      <c r="M112" s="119"/>
      <c r="N112" s="119"/>
      <c r="O112" s="119"/>
      <c r="P112" s="119"/>
      <c r="Q112" s="119"/>
      <c r="R112" s="119"/>
      <c r="S112" s="119"/>
      <c r="T112" s="119"/>
      <c r="U112" s="119"/>
      <c r="V112" s="119"/>
      <c r="W112" s="119"/>
      <c r="X112" s="119"/>
      <c r="Y112" s="119"/>
      <c r="Z112" s="119"/>
      <c r="AA112" s="119"/>
      <c r="AB112" s="119"/>
      <c r="AC112" s="119"/>
      <c r="AD112" s="119"/>
      <c r="AE112" s="119"/>
      <c r="AF112" s="119"/>
      <c r="AG112" s="121">
        <f>'PS 04 - Telematika'!J30</f>
        <v>0</v>
      </c>
      <c r="AH112" s="120"/>
      <c r="AI112" s="120"/>
      <c r="AJ112" s="120"/>
      <c r="AK112" s="120"/>
      <c r="AL112" s="120"/>
      <c r="AM112" s="120"/>
      <c r="AN112" s="121">
        <f>SUM(AG112,AT112)</f>
        <v>0</v>
      </c>
      <c r="AO112" s="120"/>
      <c r="AP112" s="120"/>
      <c r="AQ112" s="122" t="s">
        <v>80</v>
      </c>
      <c r="AR112" s="123"/>
      <c r="AS112" s="124">
        <v>0</v>
      </c>
      <c r="AT112" s="125">
        <f>ROUND(SUM(AV112:AW112),2)</f>
        <v>0</v>
      </c>
      <c r="AU112" s="126">
        <f>'PS 04 - Telematika'!P118</f>
        <v>0</v>
      </c>
      <c r="AV112" s="125">
        <f>'PS 04 - Telematika'!J33</f>
        <v>0</v>
      </c>
      <c r="AW112" s="125">
        <f>'PS 04 - Telematika'!J34</f>
        <v>0</v>
      </c>
      <c r="AX112" s="125">
        <f>'PS 04 - Telematika'!J35</f>
        <v>0</v>
      </c>
      <c r="AY112" s="125">
        <f>'PS 04 - Telematika'!J36</f>
        <v>0</v>
      </c>
      <c r="AZ112" s="125">
        <f>'PS 04 - Telematika'!F33</f>
        <v>0</v>
      </c>
      <c r="BA112" s="125">
        <f>'PS 04 - Telematika'!F34</f>
        <v>0</v>
      </c>
      <c r="BB112" s="125">
        <f>'PS 04 - Telematika'!F35</f>
        <v>0</v>
      </c>
      <c r="BC112" s="125">
        <f>'PS 04 - Telematika'!F36</f>
        <v>0</v>
      </c>
      <c r="BD112" s="127">
        <f>'PS 04 - Telematika'!F37</f>
        <v>0</v>
      </c>
      <c r="BE112" s="7"/>
      <c r="BT112" s="128" t="s">
        <v>81</v>
      </c>
      <c r="BV112" s="128" t="s">
        <v>75</v>
      </c>
      <c r="BW112" s="128" t="s">
        <v>132</v>
      </c>
      <c r="BX112" s="128" t="s">
        <v>5</v>
      </c>
      <c r="CL112" s="128" t="s">
        <v>1</v>
      </c>
      <c r="CM112" s="128" t="s">
        <v>83</v>
      </c>
    </row>
    <row r="113" s="7" customFormat="1" ht="16.5" customHeight="1">
      <c r="A113" s="116" t="s">
        <v>77</v>
      </c>
      <c r="B113" s="117"/>
      <c r="C113" s="118"/>
      <c r="D113" s="119" t="s">
        <v>133</v>
      </c>
      <c r="E113" s="119"/>
      <c r="F113" s="119"/>
      <c r="G113" s="119"/>
      <c r="H113" s="119"/>
      <c r="I113" s="120"/>
      <c r="J113" s="119" t="s">
        <v>134</v>
      </c>
      <c r="K113" s="119"/>
      <c r="L113" s="119"/>
      <c r="M113" s="119"/>
      <c r="N113" s="119"/>
      <c r="O113" s="119"/>
      <c r="P113" s="119"/>
      <c r="Q113" s="119"/>
      <c r="R113" s="119"/>
      <c r="S113" s="119"/>
      <c r="T113" s="119"/>
      <c r="U113" s="119"/>
      <c r="V113" s="119"/>
      <c r="W113" s="119"/>
      <c r="X113" s="119"/>
      <c r="Y113" s="119"/>
      <c r="Z113" s="119"/>
      <c r="AA113" s="119"/>
      <c r="AB113" s="119"/>
      <c r="AC113" s="119"/>
      <c r="AD113" s="119"/>
      <c r="AE113" s="119"/>
      <c r="AF113" s="119"/>
      <c r="AG113" s="121">
        <f>'PS 05 - Kabelizace SEE'!J30</f>
        <v>0</v>
      </c>
      <c r="AH113" s="120"/>
      <c r="AI113" s="120"/>
      <c r="AJ113" s="120"/>
      <c r="AK113" s="120"/>
      <c r="AL113" s="120"/>
      <c r="AM113" s="120"/>
      <c r="AN113" s="121">
        <f>SUM(AG113,AT113)</f>
        <v>0</v>
      </c>
      <c r="AO113" s="120"/>
      <c r="AP113" s="120"/>
      <c r="AQ113" s="122" t="s">
        <v>80</v>
      </c>
      <c r="AR113" s="123"/>
      <c r="AS113" s="139">
        <v>0</v>
      </c>
      <c r="AT113" s="140">
        <f>ROUND(SUM(AV113:AW113),2)</f>
        <v>0</v>
      </c>
      <c r="AU113" s="141">
        <f>'PS 05 - Kabelizace SEE'!P118</f>
        <v>0</v>
      </c>
      <c r="AV113" s="140">
        <f>'PS 05 - Kabelizace SEE'!J33</f>
        <v>0</v>
      </c>
      <c r="AW113" s="140">
        <f>'PS 05 - Kabelizace SEE'!J34</f>
        <v>0</v>
      </c>
      <c r="AX113" s="140">
        <f>'PS 05 - Kabelizace SEE'!J35</f>
        <v>0</v>
      </c>
      <c r="AY113" s="140">
        <f>'PS 05 - Kabelizace SEE'!J36</f>
        <v>0</v>
      </c>
      <c r="AZ113" s="140">
        <f>'PS 05 - Kabelizace SEE'!F33</f>
        <v>0</v>
      </c>
      <c r="BA113" s="140">
        <f>'PS 05 - Kabelizace SEE'!F34</f>
        <v>0</v>
      </c>
      <c r="BB113" s="140">
        <f>'PS 05 - Kabelizace SEE'!F35</f>
        <v>0</v>
      </c>
      <c r="BC113" s="140">
        <f>'PS 05 - Kabelizace SEE'!F36</f>
        <v>0</v>
      </c>
      <c r="BD113" s="142">
        <f>'PS 05 - Kabelizace SEE'!F37</f>
        <v>0</v>
      </c>
      <c r="BE113" s="7"/>
      <c r="BT113" s="128" t="s">
        <v>81</v>
      </c>
      <c r="BV113" s="128" t="s">
        <v>75</v>
      </c>
      <c r="BW113" s="128" t="s">
        <v>135</v>
      </c>
      <c r="BX113" s="128" t="s">
        <v>5</v>
      </c>
      <c r="CL113" s="128" t="s">
        <v>1</v>
      </c>
      <c r="CM113" s="128" t="s">
        <v>83</v>
      </c>
    </row>
    <row r="114" s="2" customFormat="1" ht="30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41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</row>
    <row r="115" s="2" customFormat="1" ht="6.96" customHeight="1">
      <c r="A115" s="35"/>
      <c r="B115" s="63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  <c r="P115" s="64"/>
      <c r="Q115" s="64"/>
      <c r="R115" s="64"/>
      <c r="S115" s="64"/>
      <c r="T115" s="64"/>
      <c r="U115" s="64"/>
      <c r="V115" s="64"/>
      <c r="W115" s="64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  <c r="AN115" s="64"/>
      <c r="AO115" s="64"/>
      <c r="AP115" s="64"/>
      <c r="AQ115" s="64"/>
      <c r="AR115" s="41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</row>
  </sheetData>
  <sheetProtection sheet="1" formatColumns="0" formatRows="0" objects="1" scenarios="1" spinCount="100000" saltValue="0G0BZBzAgqc8Ft9Cq8x4B9IrNn3hnU/IeCgvWhQ5sebVbt10FoxcmqstQvzVPFUd7dvXMTS+yRg6o94zGSC06g==" hashValue="W+Pub6ra5FcmeXez5y/jhCS2vCtWqyL/KGhWPmIfEPyMhZCxrjHtRxtF5uWi8G8HXWZrRISdX3CNz8a5025+VA==" algorithmName="SHA-512" password="CC35"/>
  <mergeCells count="114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D109:H109"/>
    <mergeCell ref="J109:AF109"/>
    <mergeCell ref="D110:H110"/>
    <mergeCell ref="J110:AF110"/>
    <mergeCell ref="E111:I111"/>
    <mergeCell ref="K111:AF111"/>
    <mergeCell ref="D112:H112"/>
    <mergeCell ref="J112:AF112"/>
    <mergeCell ref="D113:H113"/>
    <mergeCell ref="J113:AF113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  <mergeCell ref="AN94:AP94"/>
  </mergeCells>
  <hyperlinks>
    <hyperlink ref="A95" location="'D.1.1 - architektonické a...'!C2" display="/"/>
    <hyperlink ref="A96" location="'D.1.3.1 - Odstranění stáv...'!C2" display="/"/>
    <hyperlink ref="A97" location="'D.1.3.2 - Přeložení beton...'!C2" display="/"/>
    <hyperlink ref="A98" location="'D.1.3.3 - Nová betonová p...'!C2" display="/"/>
    <hyperlink ref="A99" location="'D.1.3.4 - Nová betonová p...'!C2" display="/"/>
    <hyperlink ref="A100" location="'D.1.4.1 - zdravotechnické...'!C2" display="/"/>
    <hyperlink ref="A101" location="'D.1.4.2 - ústřední vytápě...'!C2" display="/"/>
    <hyperlink ref="A102" location="'D.1.4.3.1 - elektroinstal...'!C2" display="/"/>
    <hyperlink ref="A103" location="'D.1.4.3.2 - elektronistal...'!C2" display="/"/>
    <hyperlink ref="A104" location="'D.1.4.3.3 - slaboproudé i...'!C2" display="/"/>
    <hyperlink ref="A105" location="'D.1.4.3.4 - slaboproudé i...'!C2" display="/"/>
    <hyperlink ref="A106" location="'IO 01 - STL plynovodní př...'!C2" display="/"/>
    <hyperlink ref="A107" location="'PS 01 - Informační systém'!C2" display="/"/>
    <hyperlink ref="A108" location="'PS 02 - Venkovní a vnitřn...'!C2" display="/"/>
    <hyperlink ref="A109" location="'VON - Vedlejší a ostatní ...'!C2" display="/"/>
    <hyperlink ref="A111" location="'PS 03 - SSZT kabelizace a...'!C2" display="/"/>
    <hyperlink ref="A112" location="'PS 04 - Telematika'!C2" display="/"/>
    <hyperlink ref="A113" location="'PS 05 - Kabelizace SE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136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3.25" customHeight="1">
      <c r="B7" s="17"/>
      <c r="E7" s="148" t="str">
        <f>'Rekapitulace stavby'!K6</f>
        <v>RZP PODBOŘANY ON - PD - CELKOVÁ OPRAVA VČETNĚ PLYNOFIKACE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137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1857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16. 11. 2020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47" t="s">
        <v>26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26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26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ROUND((SUM(BE124:BE263)),  2)</f>
        <v>0</v>
      </c>
      <c r="G33" s="35"/>
      <c r="H33" s="35"/>
      <c r="I33" s="161">
        <v>0.20999999999999999</v>
      </c>
      <c r="J33" s="160">
        <f>ROUND(((SUM(BE124:BE263))*I33),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ROUND((SUM(BF124:BF263)),  2)</f>
        <v>0</v>
      </c>
      <c r="G34" s="35"/>
      <c r="H34" s="35"/>
      <c r="I34" s="161">
        <v>0.14999999999999999</v>
      </c>
      <c r="J34" s="160">
        <f>ROUND(((SUM(BF124:BF263))*I34),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ROUND((SUM(BG124:BG263)),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ROUND((SUM(BH124:BH263)),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ROUND((SUM(BI124:BI263)),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139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0" t="str">
        <f>E7</f>
        <v>RZP PODBOŘANY ON - PD - CELKOVÁ OPRAVA VČETNĚ PLYNOFIKACE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137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D.1.4.3.2 - elektronistal...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16. 11. 2020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140</v>
      </c>
      <c r="D94" s="182"/>
      <c r="E94" s="182"/>
      <c r="F94" s="182"/>
      <c r="G94" s="182"/>
      <c r="H94" s="182"/>
      <c r="I94" s="182"/>
      <c r="J94" s="183" t="s">
        <v>141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142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143</v>
      </c>
    </row>
    <row r="97" s="9" customFormat="1" ht="24.96" customHeight="1">
      <c r="A97" s="9"/>
      <c r="B97" s="185"/>
      <c r="C97" s="186"/>
      <c r="D97" s="187" t="s">
        <v>1728</v>
      </c>
      <c r="E97" s="188"/>
      <c r="F97" s="188"/>
      <c r="G97" s="188"/>
      <c r="H97" s="188"/>
      <c r="I97" s="188"/>
      <c r="J97" s="189">
        <f>J125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1729</v>
      </c>
      <c r="E98" s="193"/>
      <c r="F98" s="193"/>
      <c r="G98" s="193"/>
      <c r="H98" s="193"/>
      <c r="I98" s="193"/>
      <c r="J98" s="194">
        <f>J126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1"/>
      <c r="C99" s="130"/>
      <c r="D99" s="192" t="s">
        <v>1730</v>
      </c>
      <c r="E99" s="193"/>
      <c r="F99" s="193"/>
      <c r="G99" s="193"/>
      <c r="H99" s="193"/>
      <c r="I99" s="193"/>
      <c r="J99" s="194">
        <f>J127</f>
        <v>0</v>
      </c>
      <c r="K99" s="130"/>
      <c r="L99" s="19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1"/>
      <c r="C100" s="130"/>
      <c r="D100" s="192" t="s">
        <v>1731</v>
      </c>
      <c r="E100" s="193"/>
      <c r="F100" s="193"/>
      <c r="G100" s="193"/>
      <c r="H100" s="193"/>
      <c r="I100" s="193"/>
      <c r="J100" s="194">
        <f>J147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1858</v>
      </c>
      <c r="E101" s="193"/>
      <c r="F101" s="193"/>
      <c r="G101" s="193"/>
      <c r="H101" s="193"/>
      <c r="I101" s="193"/>
      <c r="J101" s="194">
        <f>J198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1"/>
      <c r="C102" s="130"/>
      <c r="D102" s="192" t="s">
        <v>1859</v>
      </c>
      <c r="E102" s="193"/>
      <c r="F102" s="193"/>
      <c r="G102" s="193"/>
      <c r="H102" s="193"/>
      <c r="I102" s="193"/>
      <c r="J102" s="194">
        <f>J203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1"/>
      <c r="C103" s="130"/>
      <c r="D103" s="192" t="s">
        <v>1860</v>
      </c>
      <c r="E103" s="193"/>
      <c r="F103" s="193"/>
      <c r="G103" s="193"/>
      <c r="H103" s="193"/>
      <c r="I103" s="193"/>
      <c r="J103" s="194">
        <f>J249</f>
        <v>0</v>
      </c>
      <c r="K103" s="130"/>
      <c r="L103" s="19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1"/>
      <c r="C104" s="130"/>
      <c r="D104" s="192" t="s">
        <v>1861</v>
      </c>
      <c r="E104" s="193"/>
      <c r="F104" s="193"/>
      <c r="G104" s="193"/>
      <c r="H104" s="193"/>
      <c r="I104" s="193"/>
      <c r="J104" s="194">
        <f>J253</f>
        <v>0</v>
      </c>
      <c r="K104" s="130"/>
      <c r="L104" s="19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173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3.25" customHeight="1">
      <c r="A114" s="35"/>
      <c r="B114" s="36"/>
      <c r="C114" s="37"/>
      <c r="D114" s="37"/>
      <c r="E114" s="180" t="str">
        <f>E7</f>
        <v>RZP PODBOŘANY ON - PD - CELKOVÁ OPRAVA VČETNĚ PLYNOFIKACE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137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D.1.4.3.2 - elektronistal...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 xml:space="preserve"> </v>
      </c>
      <c r="G118" s="37"/>
      <c r="H118" s="37"/>
      <c r="I118" s="29" t="s">
        <v>22</v>
      </c>
      <c r="J118" s="76" t="str">
        <f>IF(J12="","",J12)</f>
        <v>16. 11. 2020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 xml:space="preserve"> </v>
      </c>
      <c r="G120" s="37"/>
      <c r="H120" s="37"/>
      <c r="I120" s="29" t="s">
        <v>29</v>
      </c>
      <c r="J120" s="33" t="str">
        <f>E21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31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6"/>
      <c r="B123" s="197"/>
      <c r="C123" s="198" t="s">
        <v>174</v>
      </c>
      <c r="D123" s="199" t="s">
        <v>58</v>
      </c>
      <c r="E123" s="199" t="s">
        <v>54</v>
      </c>
      <c r="F123" s="199" t="s">
        <v>55</v>
      </c>
      <c r="G123" s="199" t="s">
        <v>175</v>
      </c>
      <c r="H123" s="199" t="s">
        <v>176</v>
      </c>
      <c r="I123" s="199" t="s">
        <v>177</v>
      </c>
      <c r="J123" s="200" t="s">
        <v>141</v>
      </c>
      <c r="K123" s="201" t="s">
        <v>178</v>
      </c>
      <c r="L123" s="202"/>
      <c r="M123" s="97" t="s">
        <v>1</v>
      </c>
      <c r="N123" s="98" t="s">
        <v>37</v>
      </c>
      <c r="O123" s="98" t="s">
        <v>179</v>
      </c>
      <c r="P123" s="98" t="s">
        <v>180</v>
      </c>
      <c r="Q123" s="98" t="s">
        <v>181</v>
      </c>
      <c r="R123" s="98" t="s">
        <v>182</v>
      </c>
      <c r="S123" s="98" t="s">
        <v>183</v>
      </c>
      <c r="T123" s="99" t="s">
        <v>184</v>
      </c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196"/>
    </row>
    <row r="124" s="2" customFormat="1" ht="22.8" customHeight="1">
      <c r="A124" s="35"/>
      <c r="B124" s="36"/>
      <c r="C124" s="104" t="s">
        <v>185</v>
      </c>
      <c r="D124" s="37"/>
      <c r="E124" s="37"/>
      <c r="F124" s="37"/>
      <c r="G124" s="37"/>
      <c r="H124" s="37"/>
      <c r="I124" s="37"/>
      <c r="J124" s="203">
        <f>BK124</f>
        <v>0</v>
      </c>
      <c r="K124" s="37"/>
      <c r="L124" s="41"/>
      <c r="M124" s="100"/>
      <c r="N124" s="204"/>
      <c r="O124" s="101"/>
      <c r="P124" s="205">
        <f>P125</f>
        <v>0</v>
      </c>
      <c r="Q124" s="101"/>
      <c r="R124" s="205">
        <f>R125</f>
        <v>0</v>
      </c>
      <c r="S124" s="101"/>
      <c r="T124" s="206">
        <f>T125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143</v>
      </c>
      <c r="BK124" s="207">
        <f>BK125</f>
        <v>0</v>
      </c>
    </row>
    <row r="125" s="12" customFormat="1" ht="25.92" customHeight="1">
      <c r="A125" s="12"/>
      <c r="B125" s="208"/>
      <c r="C125" s="209"/>
      <c r="D125" s="210" t="s">
        <v>72</v>
      </c>
      <c r="E125" s="211" t="s">
        <v>216</v>
      </c>
      <c r="F125" s="211" t="s">
        <v>1736</v>
      </c>
      <c r="G125" s="209"/>
      <c r="H125" s="209"/>
      <c r="I125" s="212"/>
      <c r="J125" s="213">
        <f>BK125</f>
        <v>0</v>
      </c>
      <c r="K125" s="209"/>
      <c r="L125" s="214"/>
      <c r="M125" s="215"/>
      <c r="N125" s="216"/>
      <c r="O125" s="216"/>
      <c r="P125" s="217">
        <f>P126+P127+P147+P198+P203+P249+P253</f>
        <v>0</v>
      </c>
      <c r="Q125" s="216"/>
      <c r="R125" s="217">
        <f>R126+R127+R147+R198+R203+R249+R253</f>
        <v>0</v>
      </c>
      <c r="S125" s="216"/>
      <c r="T125" s="218">
        <f>T126+T127+T147+T198+T203+T249+T253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9" t="s">
        <v>197</v>
      </c>
      <c r="AT125" s="220" t="s">
        <v>72</v>
      </c>
      <c r="AU125" s="220" t="s">
        <v>73</v>
      </c>
      <c r="AY125" s="219" t="s">
        <v>188</v>
      </c>
      <c r="BK125" s="221">
        <f>BK126+BK127+BK147+BK198+BK203+BK249+BK253</f>
        <v>0</v>
      </c>
    </row>
    <row r="126" s="12" customFormat="1" ht="22.8" customHeight="1">
      <c r="A126" s="12"/>
      <c r="B126" s="208"/>
      <c r="C126" s="209"/>
      <c r="D126" s="210" t="s">
        <v>72</v>
      </c>
      <c r="E126" s="222" t="s">
        <v>1737</v>
      </c>
      <c r="F126" s="222" t="s">
        <v>1738</v>
      </c>
      <c r="G126" s="209"/>
      <c r="H126" s="209"/>
      <c r="I126" s="212"/>
      <c r="J126" s="223">
        <f>BK126</f>
        <v>0</v>
      </c>
      <c r="K126" s="209"/>
      <c r="L126" s="214"/>
      <c r="M126" s="215"/>
      <c r="N126" s="216"/>
      <c r="O126" s="216"/>
      <c r="P126" s="217">
        <v>0</v>
      </c>
      <c r="Q126" s="216"/>
      <c r="R126" s="217">
        <v>0</v>
      </c>
      <c r="S126" s="216"/>
      <c r="T126" s="218"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9" t="s">
        <v>197</v>
      </c>
      <c r="AT126" s="220" t="s">
        <v>72</v>
      </c>
      <c r="AU126" s="220" t="s">
        <v>81</v>
      </c>
      <c r="AY126" s="219" t="s">
        <v>188</v>
      </c>
      <c r="BK126" s="221">
        <v>0</v>
      </c>
    </row>
    <row r="127" s="12" customFormat="1" ht="22.8" customHeight="1">
      <c r="A127" s="12"/>
      <c r="B127" s="208"/>
      <c r="C127" s="209"/>
      <c r="D127" s="210" t="s">
        <v>72</v>
      </c>
      <c r="E127" s="222" t="s">
        <v>1739</v>
      </c>
      <c r="F127" s="222" t="s">
        <v>1740</v>
      </c>
      <c r="G127" s="209"/>
      <c r="H127" s="209"/>
      <c r="I127" s="212"/>
      <c r="J127" s="223">
        <f>BK127</f>
        <v>0</v>
      </c>
      <c r="K127" s="209"/>
      <c r="L127" s="214"/>
      <c r="M127" s="215"/>
      <c r="N127" s="216"/>
      <c r="O127" s="216"/>
      <c r="P127" s="217">
        <f>SUM(P128:P146)</f>
        <v>0</v>
      </c>
      <c r="Q127" s="216"/>
      <c r="R127" s="217">
        <f>SUM(R128:R146)</f>
        <v>0</v>
      </c>
      <c r="S127" s="216"/>
      <c r="T127" s="218">
        <f>SUM(T128:T146)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81</v>
      </c>
      <c r="AT127" s="220" t="s">
        <v>72</v>
      </c>
      <c r="AU127" s="220" t="s">
        <v>81</v>
      </c>
      <c r="AY127" s="219" t="s">
        <v>188</v>
      </c>
      <c r="BK127" s="221">
        <f>SUM(BK128:BK146)</f>
        <v>0</v>
      </c>
    </row>
    <row r="128" s="2" customFormat="1" ht="14.4" customHeight="1">
      <c r="A128" s="35"/>
      <c r="B128" s="36"/>
      <c r="C128" s="238" t="s">
        <v>81</v>
      </c>
      <c r="D128" s="238" t="s">
        <v>216</v>
      </c>
      <c r="E128" s="239" t="s">
        <v>1862</v>
      </c>
      <c r="F128" s="240" t="s">
        <v>1863</v>
      </c>
      <c r="G128" s="241" t="s">
        <v>1522</v>
      </c>
      <c r="H128" s="242">
        <v>1</v>
      </c>
      <c r="I128" s="243"/>
      <c r="J128" s="244">
        <f>ROUND(I128*H128,2)</f>
        <v>0</v>
      </c>
      <c r="K128" s="245"/>
      <c r="L128" s="246"/>
      <c r="M128" s="247" t="s">
        <v>1</v>
      </c>
      <c r="N128" s="248" t="s">
        <v>38</v>
      </c>
      <c r="O128" s="88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203</v>
      </c>
      <c r="AT128" s="236" t="s">
        <v>216</v>
      </c>
      <c r="AU128" s="236" t="s">
        <v>83</v>
      </c>
      <c r="AY128" s="14" t="s">
        <v>188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194</v>
      </c>
      <c r="BM128" s="236" t="s">
        <v>83</v>
      </c>
    </row>
    <row r="129" s="2" customFormat="1" ht="14.4" customHeight="1">
      <c r="A129" s="35"/>
      <c r="B129" s="36"/>
      <c r="C129" s="238" t="s">
        <v>83</v>
      </c>
      <c r="D129" s="238" t="s">
        <v>216</v>
      </c>
      <c r="E129" s="239" t="s">
        <v>1864</v>
      </c>
      <c r="F129" s="240" t="s">
        <v>1865</v>
      </c>
      <c r="G129" s="241" t="s">
        <v>1522</v>
      </c>
      <c r="H129" s="242">
        <v>63</v>
      </c>
      <c r="I129" s="243"/>
      <c r="J129" s="244">
        <f>ROUND(I129*H129,2)</f>
        <v>0</v>
      </c>
      <c r="K129" s="245"/>
      <c r="L129" s="246"/>
      <c r="M129" s="247" t="s">
        <v>1</v>
      </c>
      <c r="N129" s="248" t="s">
        <v>38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203</v>
      </c>
      <c r="AT129" s="236" t="s">
        <v>216</v>
      </c>
      <c r="AU129" s="236" t="s">
        <v>83</v>
      </c>
      <c r="AY129" s="14" t="s">
        <v>188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194</v>
      </c>
      <c r="BM129" s="236" t="s">
        <v>194</v>
      </c>
    </row>
    <row r="130" s="2" customFormat="1" ht="14.4" customHeight="1">
      <c r="A130" s="35"/>
      <c r="B130" s="36"/>
      <c r="C130" s="238" t="s">
        <v>197</v>
      </c>
      <c r="D130" s="238" t="s">
        <v>216</v>
      </c>
      <c r="E130" s="239" t="s">
        <v>1741</v>
      </c>
      <c r="F130" s="240" t="s">
        <v>1744</v>
      </c>
      <c r="G130" s="241" t="s">
        <v>1522</v>
      </c>
      <c r="H130" s="242">
        <v>22</v>
      </c>
      <c r="I130" s="243"/>
      <c r="J130" s="244">
        <f>ROUND(I130*H130,2)</f>
        <v>0</v>
      </c>
      <c r="K130" s="245"/>
      <c r="L130" s="246"/>
      <c r="M130" s="247" t="s">
        <v>1</v>
      </c>
      <c r="N130" s="248" t="s">
        <v>38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203</v>
      </c>
      <c r="AT130" s="236" t="s">
        <v>216</v>
      </c>
      <c r="AU130" s="236" t="s">
        <v>83</v>
      </c>
      <c r="AY130" s="14" t="s">
        <v>188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194</v>
      </c>
      <c r="BM130" s="236" t="s">
        <v>200</v>
      </c>
    </row>
    <row r="131" s="2" customFormat="1" ht="14.4" customHeight="1">
      <c r="A131" s="35"/>
      <c r="B131" s="36"/>
      <c r="C131" s="238" t="s">
        <v>194</v>
      </c>
      <c r="D131" s="238" t="s">
        <v>216</v>
      </c>
      <c r="E131" s="239" t="s">
        <v>1743</v>
      </c>
      <c r="F131" s="240" t="s">
        <v>1866</v>
      </c>
      <c r="G131" s="241" t="s">
        <v>1522</v>
      </c>
      <c r="H131" s="242">
        <v>10</v>
      </c>
      <c r="I131" s="243"/>
      <c r="J131" s="244">
        <f>ROUND(I131*H131,2)</f>
        <v>0</v>
      </c>
      <c r="K131" s="245"/>
      <c r="L131" s="246"/>
      <c r="M131" s="247" t="s">
        <v>1</v>
      </c>
      <c r="N131" s="248" t="s">
        <v>38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203</v>
      </c>
      <c r="AT131" s="236" t="s">
        <v>216</v>
      </c>
      <c r="AU131" s="236" t="s">
        <v>83</v>
      </c>
      <c r="AY131" s="14" t="s">
        <v>188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194</v>
      </c>
      <c r="BM131" s="236" t="s">
        <v>203</v>
      </c>
    </row>
    <row r="132" s="2" customFormat="1" ht="14.4" customHeight="1">
      <c r="A132" s="35"/>
      <c r="B132" s="36"/>
      <c r="C132" s="238" t="s">
        <v>204</v>
      </c>
      <c r="D132" s="238" t="s">
        <v>216</v>
      </c>
      <c r="E132" s="239" t="s">
        <v>1745</v>
      </c>
      <c r="F132" s="240" t="s">
        <v>1746</v>
      </c>
      <c r="G132" s="241" t="s">
        <v>1522</v>
      </c>
      <c r="H132" s="242">
        <v>4</v>
      </c>
      <c r="I132" s="243"/>
      <c r="J132" s="244">
        <f>ROUND(I132*H132,2)</f>
        <v>0</v>
      </c>
      <c r="K132" s="245"/>
      <c r="L132" s="246"/>
      <c r="M132" s="247" t="s">
        <v>1</v>
      </c>
      <c r="N132" s="248" t="s">
        <v>38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203</v>
      </c>
      <c r="AT132" s="236" t="s">
        <v>216</v>
      </c>
      <c r="AU132" s="236" t="s">
        <v>83</v>
      </c>
      <c r="AY132" s="14" t="s">
        <v>188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194</v>
      </c>
      <c r="BM132" s="236" t="s">
        <v>208</v>
      </c>
    </row>
    <row r="133" s="2" customFormat="1" ht="14.4" customHeight="1">
      <c r="A133" s="35"/>
      <c r="B133" s="36"/>
      <c r="C133" s="238" t="s">
        <v>200</v>
      </c>
      <c r="D133" s="238" t="s">
        <v>216</v>
      </c>
      <c r="E133" s="239" t="s">
        <v>1867</v>
      </c>
      <c r="F133" s="240" t="s">
        <v>1868</v>
      </c>
      <c r="G133" s="241" t="s">
        <v>1522</v>
      </c>
      <c r="H133" s="242">
        <v>12</v>
      </c>
      <c r="I133" s="243"/>
      <c r="J133" s="244">
        <f>ROUND(I133*H133,2)</f>
        <v>0</v>
      </c>
      <c r="K133" s="245"/>
      <c r="L133" s="246"/>
      <c r="M133" s="247" t="s">
        <v>1</v>
      </c>
      <c r="N133" s="248" t="s">
        <v>38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203</v>
      </c>
      <c r="AT133" s="236" t="s">
        <v>216</v>
      </c>
      <c r="AU133" s="236" t="s">
        <v>83</v>
      </c>
      <c r="AY133" s="14" t="s">
        <v>188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194</v>
      </c>
      <c r="BM133" s="236" t="s">
        <v>211</v>
      </c>
    </row>
    <row r="134" s="2" customFormat="1" ht="14.4" customHeight="1">
      <c r="A134" s="35"/>
      <c r="B134" s="36"/>
      <c r="C134" s="238" t="s">
        <v>212</v>
      </c>
      <c r="D134" s="238" t="s">
        <v>216</v>
      </c>
      <c r="E134" s="239" t="s">
        <v>1869</v>
      </c>
      <c r="F134" s="240" t="s">
        <v>1870</v>
      </c>
      <c r="G134" s="241" t="s">
        <v>1522</v>
      </c>
      <c r="H134" s="242">
        <v>1</v>
      </c>
      <c r="I134" s="243"/>
      <c r="J134" s="244">
        <f>ROUND(I134*H134,2)</f>
        <v>0</v>
      </c>
      <c r="K134" s="245"/>
      <c r="L134" s="246"/>
      <c r="M134" s="247" t="s">
        <v>1</v>
      </c>
      <c r="N134" s="248" t="s">
        <v>38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203</v>
      </c>
      <c r="AT134" s="236" t="s">
        <v>216</v>
      </c>
      <c r="AU134" s="236" t="s">
        <v>83</v>
      </c>
      <c r="AY134" s="14" t="s">
        <v>188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194</v>
      </c>
      <c r="BM134" s="236" t="s">
        <v>215</v>
      </c>
    </row>
    <row r="135" s="2" customFormat="1" ht="14.4" customHeight="1">
      <c r="A135" s="35"/>
      <c r="B135" s="36"/>
      <c r="C135" s="238" t="s">
        <v>203</v>
      </c>
      <c r="D135" s="238" t="s">
        <v>216</v>
      </c>
      <c r="E135" s="239" t="s">
        <v>1871</v>
      </c>
      <c r="F135" s="240" t="s">
        <v>1872</v>
      </c>
      <c r="G135" s="241" t="s">
        <v>1522</v>
      </c>
      <c r="H135" s="242">
        <v>1</v>
      </c>
      <c r="I135" s="243"/>
      <c r="J135" s="244">
        <f>ROUND(I135*H135,2)</f>
        <v>0</v>
      </c>
      <c r="K135" s="245"/>
      <c r="L135" s="246"/>
      <c r="M135" s="247" t="s">
        <v>1</v>
      </c>
      <c r="N135" s="248" t="s">
        <v>38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203</v>
      </c>
      <c r="AT135" s="236" t="s">
        <v>216</v>
      </c>
      <c r="AU135" s="236" t="s">
        <v>83</v>
      </c>
      <c r="AY135" s="14" t="s">
        <v>188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194</v>
      </c>
      <c r="BM135" s="236" t="s">
        <v>219</v>
      </c>
    </row>
    <row r="136" s="2" customFormat="1" ht="14.4" customHeight="1">
      <c r="A136" s="35"/>
      <c r="B136" s="36"/>
      <c r="C136" s="238" t="s">
        <v>220</v>
      </c>
      <c r="D136" s="238" t="s">
        <v>216</v>
      </c>
      <c r="E136" s="239" t="s">
        <v>1873</v>
      </c>
      <c r="F136" s="240" t="s">
        <v>1874</v>
      </c>
      <c r="G136" s="241" t="s">
        <v>1522</v>
      </c>
      <c r="H136" s="242">
        <v>1</v>
      </c>
      <c r="I136" s="243"/>
      <c r="J136" s="244">
        <f>ROUND(I136*H136,2)</f>
        <v>0</v>
      </c>
      <c r="K136" s="245"/>
      <c r="L136" s="246"/>
      <c r="M136" s="247" t="s">
        <v>1</v>
      </c>
      <c r="N136" s="248" t="s">
        <v>38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203</v>
      </c>
      <c r="AT136" s="236" t="s">
        <v>216</v>
      </c>
      <c r="AU136" s="236" t="s">
        <v>83</v>
      </c>
      <c r="AY136" s="14" t="s">
        <v>188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194</v>
      </c>
      <c r="BM136" s="236" t="s">
        <v>224</v>
      </c>
    </row>
    <row r="137" s="2" customFormat="1" ht="14.4" customHeight="1">
      <c r="A137" s="35"/>
      <c r="B137" s="36"/>
      <c r="C137" s="238" t="s">
        <v>208</v>
      </c>
      <c r="D137" s="238" t="s">
        <v>216</v>
      </c>
      <c r="E137" s="239" t="s">
        <v>1875</v>
      </c>
      <c r="F137" s="240" t="s">
        <v>1876</v>
      </c>
      <c r="G137" s="241" t="s">
        <v>1522</v>
      </c>
      <c r="H137" s="242">
        <v>1</v>
      </c>
      <c r="I137" s="243"/>
      <c r="J137" s="244">
        <f>ROUND(I137*H137,2)</f>
        <v>0</v>
      </c>
      <c r="K137" s="245"/>
      <c r="L137" s="246"/>
      <c r="M137" s="247" t="s">
        <v>1</v>
      </c>
      <c r="N137" s="248" t="s">
        <v>38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203</v>
      </c>
      <c r="AT137" s="236" t="s">
        <v>216</v>
      </c>
      <c r="AU137" s="236" t="s">
        <v>83</v>
      </c>
      <c r="AY137" s="14" t="s">
        <v>188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194</v>
      </c>
      <c r="BM137" s="236" t="s">
        <v>228</v>
      </c>
    </row>
    <row r="138" s="2" customFormat="1" ht="14.4" customHeight="1">
      <c r="A138" s="35"/>
      <c r="B138" s="36"/>
      <c r="C138" s="238" t="s">
        <v>229</v>
      </c>
      <c r="D138" s="238" t="s">
        <v>216</v>
      </c>
      <c r="E138" s="239" t="s">
        <v>1877</v>
      </c>
      <c r="F138" s="240" t="s">
        <v>1878</v>
      </c>
      <c r="G138" s="241" t="s">
        <v>1522</v>
      </c>
      <c r="H138" s="242">
        <v>1</v>
      </c>
      <c r="I138" s="243"/>
      <c r="J138" s="244">
        <f>ROUND(I138*H138,2)</f>
        <v>0</v>
      </c>
      <c r="K138" s="245"/>
      <c r="L138" s="246"/>
      <c r="M138" s="247" t="s">
        <v>1</v>
      </c>
      <c r="N138" s="248" t="s">
        <v>38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203</v>
      </c>
      <c r="AT138" s="236" t="s">
        <v>216</v>
      </c>
      <c r="AU138" s="236" t="s">
        <v>83</v>
      </c>
      <c r="AY138" s="14" t="s">
        <v>188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194</v>
      </c>
      <c r="BM138" s="236" t="s">
        <v>232</v>
      </c>
    </row>
    <row r="139" s="2" customFormat="1" ht="14.4" customHeight="1">
      <c r="A139" s="35"/>
      <c r="B139" s="36"/>
      <c r="C139" s="238" t="s">
        <v>211</v>
      </c>
      <c r="D139" s="238" t="s">
        <v>216</v>
      </c>
      <c r="E139" s="239" t="s">
        <v>1879</v>
      </c>
      <c r="F139" s="240" t="s">
        <v>1880</v>
      </c>
      <c r="G139" s="241" t="s">
        <v>1522</v>
      </c>
      <c r="H139" s="242">
        <v>1</v>
      </c>
      <c r="I139" s="243"/>
      <c r="J139" s="244">
        <f>ROUND(I139*H139,2)</f>
        <v>0</v>
      </c>
      <c r="K139" s="245"/>
      <c r="L139" s="246"/>
      <c r="M139" s="247" t="s">
        <v>1</v>
      </c>
      <c r="N139" s="248" t="s">
        <v>38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203</v>
      </c>
      <c r="AT139" s="236" t="s">
        <v>216</v>
      </c>
      <c r="AU139" s="236" t="s">
        <v>83</v>
      </c>
      <c r="AY139" s="14" t="s">
        <v>188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194</v>
      </c>
      <c r="BM139" s="236" t="s">
        <v>236</v>
      </c>
    </row>
    <row r="140" s="2" customFormat="1" ht="14.4" customHeight="1">
      <c r="A140" s="35"/>
      <c r="B140" s="36"/>
      <c r="C140" s="238" t="s">
        <v>237</v>
      </c>
      <c r="D140" s="238" t="s">
        <v>216</v>
      </c>
      <c r="E140" s="239" t="s">
        <v>1881</v>
      </c>
      <c r="F140" s="240" t="s">
        <v>1882</v>
      </c>
      <c r="G140" s="241" t="s">
        <v>1522</v>
      </c>
      <c r="H140" s="242">
        <v>1</v>
      </c>
      <c r="I140" s="243"/>
      <c r="J140" s="244">
        <f>ROUND(I140*H140,2)</f>
        <v>0</v>
      </c>
      <c r="K140" s="245"/>
      <c r="L140" s="246"/>
      <c r="M140" s="247" t="s">
        <v>1</v>
      </c>
      <c r="N140" s="248" t="s">
        <v>38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203</v>
      </c>
      <c r="AT140" s="236" t="s">
        <v>216</v>
      </c>
      <c r="AU140" s="236" t="s">
        <v>83</v>
      </c>
      <c r="AY140" s="14" t="s">
        <v>188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194</v>
      </c>
      <c r="BM140" s="236" t="s">
        <v>240</v>
      </c>
    </row>
    <row r="141" s="2" customFormat="1" ht="14.4" customHeight="1">
      <c r="A141" s="35"/>
      <c r="B141" s="36"/>
      <c r="C141" s="238" t="s">
        <v>215</v>
      </c>
      <c r="D141" s="238" t="s">
        <v>216</v>
      </c>
      <c r="E141" s="239" t="s">
        <v>1883</v>
      </c>
      <c r="F141" s="240" t="s">
        <v>1884</v>
      </c>
      <c r="G141" s="241" t="s">
        <v>1522</v>
      </c>
      <c r="H141" s="242">
        <v>1</v>
      </c>
      <c r="I141" s="243"/>
      <c r="J141" s="244">
        <f>ROUND(I141*H141,2)</f>
        <v>0</v>
      </c>
      <c r="K141" s="245"/>
      <c r="L141" s="246"/>
      <c r="M141" s="247" t="s">
        <v>1</v>
      </c>
      <c r="N141" s="248" t="s">
        <v>38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203</v>
      </c>
      <c r="AT141" s="236" t="s">
        <v>216</v>
      </c>
      <c r="AU141" s="236" t="s">
        <v>83</v>
      </c>
      <c r="AY141" s="14" t="s">
        <v>188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194</v>
      </c>
      <c r="BM141" s="236" t="s">
        <v>243</v>
      </c>
    </row>
    <row r="142" s="2" customFormat="1" ht="14.4" customHeight="1">
      <c r="A142" s="35"/>
      <c r="B142" s="36"/>
      <c r="C142" s="238" t="s">
        <v>8</v>
      </c>
      <c r="D142" s="238" t="s">
        <v>216</v>
      </c>
      <c r="E142" s="239" t="s">
        <v>1885</v>
      </c>
      <c r="F142" s="240" t="s">
        <v>1886</v>
      </c>
      <c r="G142" s="241" t="s">
        <v>1522</v>
      </c>
      <c r="H142" s="242">
        <v>1</v>
      </c>
      <c r="I142" s="243"/>
      <c r="J142" s="244">
        <f>ROUND(I142*H142,2)</f>
        <v>0</v>
      </c>
      <c r="K142" s="245"/>
      <c r="L142" s="246"/>
      <c r="M142" s="247" t="s">
        <v>1</v>
      </c>
      <c r="N142" s="248" t="s">
        <v>38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203</v>
      </c>
      <c r="AT142" s="236" t="s">
        <v>216</v>
      </c>
      <c r="AU142" s="236" t="s">
        <v>83</v>
      </c>
      <c r="AY142" s="14" t="s">
        <v>188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194</v>
      </c>
      <c r="BM142" s="236" t="s">
        <v>246</v>
      </c>
    </row>
    <row r="143" s="2" customFormat="1" ht="14.4" customHeight="1">
      <c r="A143" s="35"/>
      <c r="B143" s="36"/>
      <c r="C143" s="238" t="s">
        <v>219</v>
      </c>
      <c r="D143" s="238" t="s">
        <v>216</v>
      </c>
      <c r="E143" s="239" t="s">
        <v>1887</v>
      </c>
      <c r="F143" s="240" t="s">
        <v>1888</v>
      </c>
      <c r="G143" s="241" t="s">
        <v>1522</v>
      </c>
      <c r="H143" s="242">
        <v>1</v>
      </c>
      <c r="I143" s="243"/>
      <c r="J143" s="244">
        <f>ROUND(I143*H143,2)</f>
        <v>0</v>
      </c>
      <c r="K143" s="245"/>
      <c r="L143" s="246"/>
      <c r="M143" s="247" t="s">
        <v>1</v>
      </c>
      <c r="N143" s="248" t="s">
        <v>38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203</v>
      </c>
      <c r="AT143" s="236" t="s">
        <v>216</v>
      </c>
      <c r="AU143" s="236" t="s">
        <v>83</v>
      </c>
      <c r="AY143" s="14" t="s">
        <v>188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194</v>
      </c>
      <c r="BM143" s="236" t="s">
        <v>250</v>
      </c>
    </row>
    <row r="144" s="2" customFormat="1" ht="14.4" customHeight="1">
      <c r="A144" s="35"/>
      <c r="B144" s="36"/>
      <c r="C144" s="224" t="s">
        <v>251</v>
      </c>
      <c r="D144" s="224" t="s">
        <v>190</v>
      </c>
      <c r="E144" s="225" t="s">
        <v>1749</v>
      </c>
      <c r="F144" s="226" t="s">
        <v>1750</v>
      </c>
      <c r="G144" s="227" t="s">
        <v>1751</v>
      </c>
      <c r="H144" s="257"/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38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194</v>
      </c>
      <c r="AT144" s="236" t="s">
        <v>190</v>
      </c>
      <c r="AU144" s="236" t="s">
        <v>83</v>
      </c>
      <c r="AY144" s="14" t="s">
        <v>188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194</v>
      </c>
      <c r="BM144" s="236" t="s">
        <v>255</v>
      </c>
    </row>
    <row r="145" s="2" customFormat="1" ht="14.4" customHeight="1">
      <c r="A145" s="35"/>
      <c r="B145" s="36"/>
      <c r="C145" s="224" t="s">
        <v>224</v>
      </c>
      <c r="D145" s="224" t="s">
        <v>190</v>
      </c>
      <c r="E145" s="225" t="s">
        <v>1752</v>
      </c>
      <c r="F145" s="226" t="s">
        <v>1753</v>
      </c>
      <c r="G145" s="227" t="s">
        <v>1751</v>
      </c>
      <c r="H145" s="257"/>
      <c r="I145" s="229"/>
      <c r="J145" s="230">
        <f>ROUND(I145*H145,2)</f>
        <v>0</v>
      </c>
      <c r="K145" s="231"/>
      <c r="L145" s="41"/>
      <c r="M145" s="232" t="s">
        <v>1</v>
      </c>
      <c r="N145" s="233" t="s">
        <v>38</v>
      </c>
      <c r="O145" s="88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194</v>
      </c>
      <c r="AT145" s="236" t="s">
        <v>190</v>
      </c>
      <c r="AU145" s="236" t="s">
        <v>83</v>
      </c>
      <c r="AY145" s="14" t="s">
        <v>188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194</v>
      </c>
      <c r="BM145" s="236" t="s">
        <v>258</v>
      </c>
    </row>
    <row r="146" s="2" customFormat="1" ht="14.4" customHeight="1">
      <c r="A146" s="35"/>
      <c r="B146" s="36"/>
      <c r="C146" s="224" t="s">
        <v>259</v>
      </c>
      <c r="D146" s="224" t="s">
        <v>190</v>
      </c>
      <c r="E146" s="225" t="s">
        <v>1754</v>
      </c>
      <c r="F146" s="226" t="s">
        <v>1755</v>
      </c>
      <c r="G146" s="227" t="s">
        <v>1751</v>
      </c>
      <c r="H146" s="257"/>
      <c r="I146" s="229"/>
      <c r="J146" s="230">
        <f>ROUND(I146*H146,2)</f>
        <v>0</v>
      </c>
      <c r="K146" s="231"/>
      <c r="L146" s="41"/>
      <c r="M146" s="232" t="s">
        <v>1</v>
      </c>
      <c r="N146" s="233" t="s">
        <v>38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194</v>
      </c>
      <c r="AT146" s="236" t="s">
        <v>190</v>
      </c>
      <c r="AU146" s="236" t="s">
        <v>83</v>
      </c>
      <c r="AY146" s="14" t="s">
        <v>188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81</v>
      </c>
      <c r="BK146" s="237">
        <f>ROUND(I146*H146,2)</f>
        <v>0</v>
      </c>
      <c r="BL146" s="14" t="s">
        <v>194</v>
      </c>
      <c r="BM146" s="236" t="s">
        <v>262</v>
      </c>
    </row>
    <row r="147" s="12" customFormat="1" ht="22.8" customHeight="1">
      <c r="A147" s="12"/>
      <c r="B147" s="208"/>
      <c r="C147" s="209"/>
      <c r="D147" s="210" t="s">
        <v>72</v>
      </c>
      <c r="E147" s="222" t="s">
        <v>1756</v>
      </c>
      <c r="F147" s="222" t="s">
        <v>1757</v>
      </c>
      <c r="G147" s="209"/>
      <c r="H147" s="209"/>
      <c r="I147" s="212"/>
      <c r="J147" s="223">
        <f>BK147</f>
        <v>0</v>
      </c>
      <c r="K147" s="209"/>
      <c r="L147" s="214"/>
      <c r="M147" s="215"/>
      <c r="N147" s="216"/>
      <c r="O147" s="216"/>
      <c r="P147" s="217">
        <f>SUM(P148:P197)</f>
        <v>0</v>
      </c>
      <c r="Q147" s="216"/>
      <c r="R147" s="217">
        <f>SUM(R148:R197)</f>
        <v>0</v>
      </c>
      <c r="S147" s="216"/>
      <c r="T147" s="218">
        <f>SUM(T148:T197)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9" t="s">
        <v>81</v>
      </c>
      <c r="AT147" s="220" t="s">
        <v>72</v>
      </c>
      <c r="AU147" s="220" t="s">
        <v>81</v>
      </c>
      <c r="AY147" s="219" t="s">
        <v>188</v>
      </c>
      <c r="BK147" s="221">
        <f>SUM(BK148:BK197)</f>
        <v>0</v>
      </c>
    </row>
    <row r="148" s="2" customFormat="1" ht="14.4" customHeight="1">
      <c r="A148" s="35"/>
      <c r="B148" s="36"/>
      <c r="C148" s="238" t="s">
        <v>228</v>
      </c>
      <c r="D148" s="238" t="s">
        <v>216</v>
      </c>
      <c r="E148" s="239" t="s">
        <v>1889</v>
      </c>
      <c r="F148" s="240" t="s">
        <v>1890</v>
      </c>
      <c r="G148" s="241" t="s">
        <v>1522</v>
      </c>
      <c r="H148" s="242">
        <v>1</v>
      </c>
      <c r="I148" s="243"/>
      <c r="J148" s="244">
        <f>ROUND(I148*H148,2)</f>
        <v>0</v>
      </c>
      <c r="K148" s="245"/>
      <c r="L148" s="246"/>
      <c r="M148" s="247" t="s">
        <v>1</v>
      </c>
      <c r="N148" s="248" t="s">
        <v>38</v>
      </c>
      <c r="O148" s="88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203</v>
      </c>
      <c r="AT148" s="236" t="s">
        <v>216</v>
      </c>
      <c r="AU148" s="236" t="s">
        <v>83</v>
      </c>
      <c r="AY148" s="14" t="s">
        <v>188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81</v>
      </c>
      <c r="BK148" s="237">
        <f>ROUND(I148*H148,2)</f>
        <v>0</v>
      </c>
      <c r="BL148" s="14" t="s">
        <v>194</v>
      </c>
      <c r="BM148" s="236" t="s">
        <v>265</v>
      </c>
    </row>
    <row r="149" s="2" customFormat="1" ht="14.4" customHeight="1">
      <c r="A149" s="35"/>
      <c r="B149" s="36"/>
      <c r="C149" s="238" t="s">
        <v>7</v>
      </c>
      <c r="D149" s="238" t="s">
        <v>216</v>
      </c>
      <c r="E149" s="239" t="s">
        <v>1891</v>
      </c>
      <c r="F149" s="240" t="s">
        <v>1892</v>
      </c>
      <c r="G149" s="241" t="s">
        <v>1522</v>
      </c>
      <c r="H149" s="242">
        <v>2</v>
      </c>
      <c r="I149" s="243"/>
      <c r="J149" s="244">
        <f>ROUND(I149*H149,2)</f>
        <v>0</v>
      </c>
      <c r="K149" s="245"/>
      <c r="L149" s="246"/>
      <c r="M149" s="247" t="s">
        <v>1</v>
      </c>
      <c r="N149" s="248" t="s">
        <v>38</v>
      </c>
      <c r="O149" s="88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203</v>
      </c>
      <c r="AT149" s="236" t="s">
        <v>216</v>
      </c>
      <c r="AU149" s="236" t="s">
        <v>83</v>
      </c>
      <c r="AY149" s="14" t="s">
        <v>188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81</v>
      </c>
      <c r="BK149" s="237">
        <f>ROUND(I149*H149,2)</f>
        <v>0</v>
      </c>
      <c r="BL149" s="14" t="s">
        <v>194</v>
      </c>
      <c r="BM149" s="236" t="s">
        <v>268</v>
      </c>
    </row>
    <row r="150" s="2" customFormat="1" ht="14.4" customHeight="1">
      <c r="A150" s="35"/>
      <c r="B150" s="36"/>
      <c r="C150" s="238" t="s">
        <v>232</v>
      </c>
      <c r="D150" s="238" t="s">
        <v>216</v>
      </c>
      <c r="E150" s="239" t="s">
        <v>1758</v>
      </c>
      <c r="F150" s="240" t="s">
        <v>1759</v>
      </c>
      <c r="G150" s="241" t="s">
        <v>1522</v>
      </c>
      <c r="H150" s="242">
        <v>19</v>
      </c>
      <c r="I150" s="243"/>
      <c r="J150" s="244">
        <f>ROUND(I150*H150,2)</f>
        <v>0</v>
      </c>
      <c r="K150" s="245"/>
      <c r="L150" s="246"/>
      <c r="M150" s="247" t="s">
        <v>1</v>
      </c>
      <c r="N150" s="248" t="s">
        <v>38</v>
      </c>
      <c r="O150" s="88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203</v>
      </c>
      <c r="AT150" s="236" t="s">
        <v>216</v>
      </c>
      <c r="AU150" s="236" t="s">
        <v>83</v>
      </c>
      <c r="AY150" s="14" t="s">
        <v>188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81</v>
      </c>
      <c r="BK150" s="237">
        <f>ROUND(I150*H150,2)</f>
        <v>0</v>
      </c>
      <c r="BL150" s="14" t="s">
        <v>194</v>
      </c>
      <c r="BM150" s="236" t="s">
        <v>271</v>
      </c>
    </row>
    <row r="151" s="2" customFormat="1" ht="14.4" customHeight="1">
      <c r="A151" s="35"/>
      <c r="B151" s="36"/>
      <c r="C151" s="238" t="s">
        <v>272</v>
      </c>
      <c r="D151" s="238" t="s">
        <v>216</v>
      </c>
      <c r="E151" s="239" t="s">
        <v>1760</v>
      </c>
      <c r="F151" s="240" t="s">
        <v>1761</v>
      </c>
      <c r="G151" s="241" t="s">
        <v>1522</v>
      </c>
      <c r="H151" s="242">
        <v>2</v>
      </c>
      <c r="I151" s="243"/>
      <c r="J151" s="244">
        <f>ROUND(I151*H151,2)</f>
        <v>0</v>
      </c>
      <c r="K151" s="245"/>
      <c r="L151" s="246"/>
      <c r="M151" s="247" t="s">
        <v>1</v>
      </c>
      <c r="N151" s="248" t="s">
        <v>38</v>
      </c>
      <c r="O151" s="88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203</v>
      </c>
      <c r="AT151" s="236" t="s">
        <v>216</v>
      </c>
      <c r="AU151" s="236" t="s">
        <v>83</v>
      </c>
      <c r="AY151" s="14" t="s">
        <v>188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81</v>
      </c>
      <c r="BK151" s="237">
        <f>ROUND(I151*H151,2)</f>
        <v>0</v>
      </c>
      <c r="BL151" s="14" t="s">
        <v>194</v>
      </c>
      <c r="BM151" s="236" t="s">
        <v>275</v>
      </c>
    </row>
    <row r="152" s="2" customFormat="1" ht="14.4" customHeight="1">
      <c r="A152" s="35"/>
      <c r="B152" s="36"/>
      <c r="C152" s="238" t="s">
        <v>236</v>
      </c>
      <c r="D152" s="238" t="s">
        <v>216</v>
      </c>
      <c r="E152" s="239" t="s">
        <v>1762</v>
      </c>
      <c r="F152" s="240" t="s">
        <v>1763</v>
      </c>
      <c r="G152" s="241" t="s">
        <v>1522</v>
      </c>
      <c r="H152" s="242">
        <v>6</v>
      </c>
      <c r="I152" s="243"/>
      <c r="J152" s="244">
        <f>ROUND(I152*H152,2)</f>
        <v>0</v>
      </c>
      <c r="K152" s="245"/>
      <c r="L152" s="246"/>
      <c r="M152" s="247" t="s">
        <v>1</v>
      </c>
      <c r="N152" s="248" t="s">
        <v>38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203</v>
      </c>
      <c r="AT152" s="236" t="s">
        <v>216</v>
      </c>
      <c r="AU152" s="236" t="s">
        <v>83</v>
      </c>
      <c r="AY152" s="14" t="s">
        <v>188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81</v>
      </c>
      <c r="BK152" s="237">
        <f>ROUND(I152*H152,2)</f>
        <v>0</v>
      </c>
      <c r="BL152" s="14" t="s">
        <v>194</v>
      </c>
      <c r="BM152" s="236" t="s">
        <v>278</v>
      </c>
    </row>
    <row r="153" s="2" customFormat="1" ht="14.4" customHeight="1">
      <c r="A153" s="35"/>
      <c r="B153" s="36"/>
      <c r="C153" s="238" t="s">
        <v>279</v>
      </c>
      <c r="D153" s="238" t="s">
        <v>216</v>
      </c>
      <c r="E153" s="239" t="s">
        <v>1764</v>
      </c>
      <c r="F153" s="240" t="s">
        <v>1765</v>
      </c>
      <c r="G153" s="241" t="s">
        <v>1522</v>
      </c>
      <c r="H153" s="242">
        <v>26</v>
      </c>
      <c r="I153" s="243"/>
      <c r="J153" s="244">
        <f>ROUND(I153*H153,2)</f>
        <v>0</v>
      </c>
      <c r="K153" s="245"/>
      <c r="L153" s="246"/>
      <c r="M153" s="247" t="s">
        <v>1</v>
      </c>
      <c r="N153" s="248" t="s">
        <v>38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203</v>
      </c>
      <c r="AT153" s="236" t="s">
        <v>216</v>
      </c>
      <c r="AU153" s="236" t="s">
        <v>83</v>
      </c>
      <c r="AY153" s="14" t="s">
        <v>188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81</v>
      </c>
      <c r="BK153" s="237">
        <f>ROUND(I153*H153,2)</f>
        <v>0</v>
      </c>
      <c r="BL153" s="14" t="s">
        <v>194</v>
      </c>
      <c r="BM153" s="236" t="s">
        <v>282</v>
      </c>
    </row>
    <row r="154" s="2" customFormat="1" ht="14.4" customHeight="1">
      <c r="A154" s="35"/>
      <c r="B154" s="36"/>
      <c r="C154" s="238" t="s">
        <v>240</v>
      </c>
      <c r="D154" s="238" t="s">
        <v>216</v>
      </c>
      <c r="E154" s="239" t="s">
        <v>1766</v>
      </c>
      <c r="F154" s="240" t="s">
        <v>1767</v>
      </c>
      <c r="G154" s="241" t="s">
        <v>1522</v>
      </c>
      <c r="H154" s="242">
        <v>108</v>
      </c>
      <c r="I154" s="243"/>
      <c r="J154" s="244">
        <f>ROUND(I154*H154,2)</f>
        <v>0</v>
      </c>
      <c r="K154" s="245"/>
      <c r="L154" s="246"/>
      <c r="M154" s="247" t="s">
        <v>1</v>
      </c>
      <c r="N154" s="248" t="s">
        <v>38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203</v>
      </c>
      <c r="AT154" s="236" t="s">
        <v>216</v>
      </c>
      <c r="AU154" s="236" t="s">
        <v>83</v>
      </c>
      <c r="AY154" s="14" t="s">
        <v>188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81</v>
      </c>
      <c r="BK154" s="237">
        <f>ROUND(I154*H154,2)</f>
        <v>0</v>
      </c>
      <c r="BL154" s="14" t="s">
        <v>194</v>
      </c>
      <c r="BM154" s="236" t="s">
        <v>285</v>
      </c>
    </row>
    <row r="155" s="2" customFormat="1" ht="14.4" customHeight="1">
      <c r="A155" s="35"/>
      <c r="B155" s="36"/>
      <c r="C155" s="238" t="s">
        <v>287</v>
      </c>
      <c r="D155" s="238" t="s">
        <v>216</v>
      </c>
      <c r="E155" s="239" t="s">
        <v>1768</v>
      </c>
      <c r="F155" s="240" t="s">
        <v>1769</v>
      </c>
      <c r="G155" s="241" t="s">
        <v>1522</v>
      </c>
      <c r="H155" s="242">
        <v>108</v>
      </c>
      <c r="I155" s="243"/>
      <c r="J155" s="244">
        <f>ROUND(I155*H155,2)</f>
        <v>0</v>
      </c>
      <c r="K155" s="245"/>
      <c r="L155" s="246"/>
      <c r="M155" s="247" t="s">
        <v>1</v>
      </c>
      <c r="N155" s="248" t="s">
        <v>38</v>
      </c>
      <c r="O155" s="88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203</v>
      </c>
      <c r="AT155" s="236" t="s">
        <v>216</v>
      </c>
      <c r="AU155" s="236" t="s">
        <v>83</v>
      </c>
      <c r="AY155" s="14" t="s">
        <v>188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81</v>
      </c>
      <c r="BK155" s="237">
        <f>ROUND(I155*H155,2)</f>
        <v>0</v>
      </c>
      <c r="BL155" s="14" t="s">
        <v>194</v>
      </c>
      <c r="BM155" s="236" t="s">
        <v>290</v>
      </c>
    </row>
    <row r="156" s="2" customFormat="1" ht="14.4" customHeight="1">
      <c r="A156" s="35"/>
      <c r="B156" s="36"/>
      <c r="C156" s="238" t="s">
        <v>243</v>
      </c>
      <c r="D156" s="238" t="s">
        <v>216</v>
      </c>
      <c r="E156" s="239" t="s">
        <v>1893</v>
      </c>
      <c r="F156" s="240" t="s">
        <v>1894</v>
      </c>
      <c r="G156" s="241" t="s">
        <v>1522</v>
      </c>
      <c r="H156" s="242">
        <v>5</v>
      </c>
      <c r="I156" s="243"/>
      <c r="J156" s="244">
        <f>ROUND(I156*H156,2)</f>
        <v>0</v>
      </c>
      <c r="K156" s="245"/>
      <c r="L156" s="246"/>
      <c r="M156" s="247" t="s">
        <v>1</v>
      </c>
      <c r="N156" s="248" t="s">
        <v>38</v>
      </c>
      <c r="O156" s="88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203</v>
      </c>
      <c r="AT156" s="236" t="s">
        <v>216</v>
      </c>
      <c r="AU156" s="236" t="s">
        <v>83</v>
      </c>
      <c r="AY156" s="14" t="s">
        <v>188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81</v>
      </c>
      <c r="BK156" s="237">
        <f>ROUND(I156*H156,2)</f>
        <v>0</v>
      </c>
      <c r="BL156" s="14" t="s">
        <v>194</v>
      </c>
      <c r="BM156" s="236" t="s">
        <v>294</v>
      </c>
    </row>
    <row r="157" s="2" customFormat="1" ht="14.4" customHeight="1">
      <c r="A157" s="35"/>
      <c r="B157" s="36"/>
      <c r="C157" s="238" t="s">
        <v>295</v>
      </c>
      <c r="D157" s="238" t="s">
        <v>216</v>
      </c>
      <c r="E157" s="239" t="s">
        <v>1895</v>
      </c>
      <c r="F157" s="240" t="s">
        <v>1896</v>
      </c>
      <c r="G157" s="241" t="s">
        <v>1522</v>
      </c>
      <c r="H157" s="242">
        <v>1</v>
      </c>
      <c r="I157" s="243"/>
      <c r="J157" s="244">
        <f>ROUND(I157*H157,2)</f>
        <v>0</v>
      </c>
      <c r="K157" s="245"/>
      <c r="L157" s="246"/>
      <c r="M157" s="247" t="s">
        <v>1</v>
      </c>
      <c r="N157" s="248" t="s">
        <v>38</v>
      </c>
      <c r="O157" s="88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6" t="s">
        <v>203</v>
      </c>
      <c r="AT157" s="236" t="s">
        <v>216</v>
      </c>
      <c r="AU157" s="236" t="s">
        <v>83</v>
      </c>
      <c r="AY157" s="14" t="s">
        <v>188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4" t="s">
        <v>81</v>
      </c>
      <c r="BK157" s="237">
        <f>ROUND(I157*H157,2)</f>
        <v>0</v>
      </c>
      <c r="BL157" s="14" t="s">
        <v>194</v>
      </c>
      <c r="BM157" s="236" t="s">
        <v>298</v>
      </c>
    </row>
    <row r="158" s="2" customFormat="1" ht="14.4" customHeight="1">
      <c r="A158" s="35"/>
      <c r="B158" s="36"/>
      <c r="C158" s="238" t="s">
        <v>246</v>
      </c>
      <c r="D158" s="238" t="s">
        <v>216</v>
      </c>
      <c r="E158" s="239" t="s">
        <v>1770</v>
      </c>
      <c r="F158" s="240" t="s">
        <v>1771</v>
      </c>
      <c r="G158" s="241" t="s">
        <v>1522</v>
      </c>
      <c r="H158" s="242">
        <v>230</v>
      </c>
      <c r="I158" s="243"/>
      <c r="J158" s="244">
        <f>ROUND(I158*H158,2)</f>
        <v>0</v>
      </c>
      <c r="K158" s="245"/>
      <c r="L158" s="246"/>
      <c r="M158" s="247" t="s">
        <v>1</v>
      </c>
      <c r="N158" s="248" t="s">
        <v>38</v>
      </c>
      <c r="O158" s="88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203</v>
      </c>
      <c r="AT158" s="236" t="s">
        <v>216</v>
      </c>
      <c r="AU158" s="236" t="s">
        <v>83</v>
      </c>
      <c r="AY158" s="14" t="s">
        <v>188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81</v>
      </c>
      <c r="BK158" s="237">
        <f>ROUND(I158*H158,2)</f>
        <v>0</v>
      </c>
      <c r="BL158" s="14" t="s">
        <v>194</v>
      </c>
      <c r="BM158" s="236" t="s">
        <v>301</v>
      </c>
    </row>
    <row r="159" s="2" customFormat="1" ht="14.4" customHeight="1">
      <c r="A159" s="35"/>
      <c r="B159" s="36"/>
      <c r="C159" s="238" t="s">
        <v>302</v>
      </c>
      <c r="D159" s="238" t="s">
        <v>216</v>
      </c>
      <c r="E159" s="239" t="s">
        <v>1772</v>
      </c>
      <c r="F159" s="240" t="s">
        <v>1773</v>
      </c>
      <c r="G159" s="241" t="s">
        <v>1522</v>
      </c>
      <c r="H159" s="242">
        <v>80</v>
      </c>
      <c r="I159" s="243"/>
      <c r="J159" s="244">
        <f>ROUND(I159*H159,2)</f>
        <v>0</v>
      </c>
      <c r="K159" s="245"/>
      <c r="L159" s="246"/>
      <c r="M159" s="247" t="s">
        <v>1</v>
      </c>
      <c r="N159" s="248" t="s">
        <v>38</v>
      </c>
      <c r="O159" s="88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6" t="s">
        <v>203</v>
      </c>
      <c r="AT159" s="236" t="s">
        <v>216</v>
      </c>
      <c r="AU159" s="236" t="s">
        <v>83</v>
      </c>
      <c r="AY159" s="14" t="s">
        <v>188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4" t="s">
        <v>81</v>
      </c>
      <c r="BK159" s="237">
        <f>ROUND(I159*H159,2)</f>
        <v>0</v>
      </c>
      <c r="BL159" s="14" t="s">
        <v>194</v>
      </c>
      <c r="BM159" s="236" t="s">
        <v>305</v>
      </c>
    </row>
    <row r="160" s="2" customFormat="1" ht="14.4" customHeight="1">
      <c r="A160" s="35"/>
      <c r="B160" s="36"/>
      <c r="C160" s="238" t="s">
        <v>250</v>
      </c>
      <c r="D160" s="238" t="s">
        <v>216</v>
      </c>
      <c r="E160" s="239" t="s">
        <v>1897</v>
      </c>
      <c r="F160" s="240" t="s">
        <v>1898</v>
      </c>
      <c r="G160" s="241" t="s">
        <v>235</v>
      </c>
      <c r="H160" s="242">
        <v>50</v>
      </c>
      <c r="I160" s="243"/>
      <c r="J160" s="244">
        <f>ROUND(I160*H160,2)</f>
        <v>0</v>
      </c>
      <c r="K160" s="245"/>
      <c r="L160" s="246"/>
      <c r="M160" s="247" t="s">
        <v>1</v>
      </c>
      <c r="N160" s="248" t="s">
        <v>38</v>
      </c>
      <c r="O160" s="88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6" t="s">
        <v>203</v>
      </c>
      <c r="AT160" s="236" t="s">
        <v>216</v>
      </c>
      <c r="AU160" s="236" t="s">
        <v>83</v>
      </c>
      <c r="AY160" s="14" t="s">
        <v>188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4" t="s">
        <v>81</v>
      </c>
      <c r="BK160" s="237">
        <f>ROUND(I160*H160,2)</f>
        <v>0</v>
      </c>
      <c r="BL160" s="14" t="s">
        <v>194</v>
      </c>
      <c r="BM160" s="236" t="s">
        <v>308</v>
      </c>
    </row>
    <row r="161" s="2" customFormat="1" ht="14.4" customHeight="1">
      <c r="A161" s="35"/>
      <c r="B161" s="36"/>
      <c r="C161" s="238" t="s">
        <v>309</v>
      </c>
      <c r="D161" s="238" t="s">
        <v>216</v>
      </c>
      <c r="E161" s="239" t="s">
        <v>1899</v>
      </c>
      <c r="F161" s="240" t="s">
        <v>1900</v>
      </c>
      <c r="G161" s="241" t="s">
        <v>1522</v>
      </c>
      <c r="H161" s="242">
        <v>50</v>
      </c>
      <c r="I161" s="243"/>
      <c r="J161" s="244">
        <f>ROUND(I161*H161,2)</f>
        <v>0</v>
      </c>
      <c r="K161" s="245"/>
      <c r="L161" s="246"/>
      <c r="M161" s="247" t="s">
        <v>1</v>
      </c>
      <c r="N161" s="248" t="s">
        <v>38</v>
      </c>
      <c r="O161" s="88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6" t="s">
        <v>203</v>
      </c>
      <c r="AT161" s="236" t="s">
        <v>216</v>
      </c>
      <c r="AU161" s="236" t="s">
        <v>83</v>
      </c>
      <c r="AY161" s="14" t="s">
        <v>188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4" t="s">
        <v>81</v>
      </c>
      <c r="BK161" s="237">
        <f>ROUND(I161*H161,2)</f>
        <v>0</v>
      </c>
      <c r="BL161" s="14" t="s">
        <v>194</v>
      </c>
      <c r="BM161" s="236" t="s">
        <v>312</v>
      </c>
    </row>
    <row r="162" s="2" customFormat="1" ht="14.4" customHeight="1">
      <c r="A162" s="35"/>
      <c r="B162" s="36"/>
      <c r="C162" s="238" t="s">
        <v>255</v>
      </c>
      <c r="D162" s="238" t="s">
        <v>216</v>
      </c>
      <c r="E162" s="239" t="s">
        <v>1774</v>
      </c>
      <c r="F162" s="240" t="s">
        <v>1775</v>
      </c>
      <c r="G162" s="241" t="s">
        <v>235</v>
      </c>
      <c r="H162" s="242">
        <v>98</v>
      </c>
      <c r="I162" s="243"/>
      <c r="J162" s="244">
        <f>ROUND(I162*H162,2)</f>
        <v>0</v>
      </c>
      <c r="K162" s="245"/>
      <c r="L162" s="246"/>
      <c r="M162" s="247" t="s">
        <v>1</v>
      </c>
      <c r="N162" s="248" t="s">
        <v>38</v>
      </c>
      <c r="O162" s="88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6" t="s">
        <v>203</v>
      </c>
      <c r="AT162" s="236" t="s">
        <v>216</v>
      </c>
      <c r="AU162" s="236" t="s">
        <v>83</v>
      </c>
      <c r="AY162" s="14" t="s">
        <v>188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4" t="s">
        <v>81</v>
      </c>
      <c r="BK162" s="237">
        <f>ROUND(I162*H162,2)</f>
        <v>0</v>
      </c>
      <c r="BL162" s="14" t="s">
        <v>194</v>
      </c>
      <c r="BM162" s="236" t="s">
        <v>315</v>
      </c>
    </row>
    <row r="163" s="2" customFormat="1" ht="14.4" customHeight="1">
      <c r="A163" s="35"/>
      <c r="B163" s="36"/>
      <c r="C163" s="238" t="s">
        <v>316</v>
      </c>
      <c r="D163" s="238" t="s">
        <v>216</v>
      </c>
      <c r="E163" s="239" t="s">
        <v>1776</v>
      </c>
      <c r="F163" s="240" t="s">
        <v>1777</v>
      </c>
      <c r="G163" s="241" t="s">
        <v>235</v>
      </c>
      <c r="H163" s="242">
        <v>110</v>
      </c>
      <c r="I163" s="243"/>
      <c r="J163" s="244">
        <f>ROUND(I163*H163,2)</f>
        <v>0</v>
      </c>
      <c r="K163" s="245"/>
      <c r="L163" s="246"/>
      <c r="M163" s="247" t="s">
        <v>1</v>
      </c>
      <c r="N163" s="248" t="s">
        <v>38</v>
      </c>
      <c r="O163" s="88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6" t="s">
        <v>203</v>
      </c>
      <c r="AT163" s="236" t="s">
        <v>216</v>
      </c>
      <c r="AU163" s="236" t="s">
        <v>83</v>
      </c>
      <c r="AY163" s="14" t="s">
        <v>188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4" t="s">
        <v>81</v>
      </c>
      <c r="BK163" s="237">
        <f>ROUND(I163*H163,2)</f>
        <v>0</v>
      </c>
      <c r="BL163" s="14" t="s">
        <v>194</v>
      </c>
      <c r="BM163" s="236" t="s">
        <v>319</v>
      </c>
    </row>
    <row r="164" s="2" customFormat="1" ht="14.4" customHeight="1">
      <c r="A164" s="35"/>
      <c r="B164" s="36"/>
      <c r="C164" s="238" t="s">
        <v>258</v>
      </c>
      <c r="D164" s="238" t="s">
        <v>216</v>
      </c>
      <c r="E164" s="239" t="s">
        <v>1901</v>
      </c>
      <c r="F164" s="240" t="s">
        <v>1902</v>
      </c>
      <c r="G164" s="241" t="s">
        <v>235</v>
      </c>
      <c r="H164" s="242">
        <v>120</v>
      </c>
      <c r="I164" s="243"/>
      <c r="J164" s="244">
        <f>ROUND(I164*H164,2)</f>
        <v>0</v>
      </c>
      <c r="K164" s="245"/>
      <c r="L164" s="246"/>
      <c r="M164" s="247" t="s">
        <v>1</v>
      </c>
      <c r="N164" s="248" t="s">
        <v>38</v>
      </c>
      <c r="O164" s="88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6" t="s">
        <v>203</v>
      </c>
      <c r="AT164" s="236" t="s">
        <v>216</v>
      </c>
      <c r="AU164" s="236" t="s">
        <v>83</v>
      </c>
      <c r="AY164" s="14" t="s">
        <v>188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4" t="s">
        <v>81</v>
      </c>
      <c r="BK164" s="237">
        <f>ROUND(I164*H164,2)</f>
        <v>0</v>
      </c>
      <c r="BL164" s="14" t="s">
        <v>194</v>
      </c>
      <c r="BM164" s="236" t="s">
        <v>322</v>
      </c>
    </row>
    <row r="165" s="2" customFormat="1" ht="14.4" customHeight="1">
      <c r="A165" s="35"/>
      <c r="B165" s="36"/>
      <c r="C165" s="238" t="s">
        <v>323</v>
      </c>
      <c r="D165" s="238" t="s">
        <v>216</v>
      </c>
      <c r="E165" s="239" t="s">
        <v>1903</v>
      </c>
      <c r="F165" s="240" t="s">
        <v>1904</v>
      </c>
      <c r="G165" s="241" t="s">
        <v>235</v>
      </c>
      <c r="H165" s="242">
        <v>20</v>
      </c>
      <c r="I165" s="243"/>
      <c r="J165" s="244">
        <f>ROUND(I165*H165,2)</f>
        <v>0</v>
      </c>
      <c r="K165" s="245"/>
      <c r="L165" s="246"/>
      <c r="M165" s="247" t="s">
        <v>1</v>
      </c>
      <c r="N165" s="248" t="s">
        <v>38</v>
      </c>
      <c r="O165" s="88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203</v>
      </c>
      <c r="AT165" s="236" t="s">
        <v>216</v>
      </c>
      <c r="AU165" s="236" t="s">
        <v>83</v>
      </c>
      <c r="AY165" s="14" t="s">
        <v>188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81</v>
      </c>
      <c r="BK165" s="237">
        <f>ROUND(I165*H165,2)</f>
        <v>0</v>
      </c>
      <c r="BL165" s="14" t="s">
        <v>194</v>
      </c>
      <c r="BM165" s="236" t="s">
        <v>326</v>
      </c>
    </row>
    <row r="166" s="2" customFormat="1" ht="14.4" customHeight="1">
      <c r="A166" s="35"/>
      <c r="B166" s="36"/>
      <c r="C166" s="238" t="s">
        <v>262</v>
      </c>
      <c r="D166" s="238" t="s">
        <v>216</v>
      </c>
      <c r="E166" s="239" t="s">
        <v>1905</v>
      </c>
      <c r="F166" s="240" t="s">
        <v>1906</v>
      </c>
      <c r="G166" s="241" t="s">
        <v>235</v>
      </c>
      <c r="H166" s="242">
        <v>10</v>
      </c>
      <c r="I166" s="243"/>
      <c r="J166" s="244">
        <f>ROUND(I166*H166,2)</f>
        <v>0</v>
      </c>
      <c r="K166" s="245"/>
      <c r="L166" s="246"/>
      <c r="M166" s="247" t="s">
        <v>1</v>
      </c>
      <c r="N166" s="248" t="s">
        <v>38</v>
      </c>
      <c r="O166" s="88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6" t="s">
        <v>203</v>
      </c>
      <c r="AT166" s="236" t="s">
        <v>216</v>
      </c>
      <c r="AU166" s="236" t="s">
        <v>83</v>
      </c>
      <c r="AY166" s="14" t="s">
        <v>188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4" t="s">
        <v>81</v>
      </c>
      <c r="BK166" s="237">
        <f>ROUND(I166*H166,2)</f>
        <v>0</v>
      </c>
      <c r="BL166" s="14" t="s">
        <v>194</v>
      </c>
      <c r="BM166" s="236" t="s">
        <v>329</v>
      </c>
    </row>
    <row r="167" s="2" customFormat="1" ht="14.4" customHeight="1">
      <c r="A167" s="35"/>
      <c r="B167" s="36"/>
      <c r="C167" s="238" t="s">
        <v>330</v>
      </c>
      <c r="D167" s="238" t="s">
        <v>216</v>
      </c>
      <c r="E167" s="239" t="s">
        <v>1907</v>
      </c>
      <c r="F167" s="240" t="s">
        <v>1908</v>
      </c>
      <c r="G167" s="241" t="s">
        <v>235</v>
      </c>
      <c r="H167" s="242">
        <v>20</v>
      </c>
      <c r="I167" s="243"/>
      <c r="J167" s="244">
        <f>ROUND(I167*H167,2)</f>
        <v>0</v>
      </c>
      <c r="K167" s="245"/>
      <c r="L167" s="246"/>
      <c r="M167" s="247" t="s">
        <v>1</v>
      </c>
      <c r="N167" s="248" t="s">
        <v>38</v>
      </c>
      <c r="O167" s="88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6" t="s">
        <v>203</v>
      </c>
      <c r="AT167" s="236" t="s">
        <v>216</v>
      </c>
      <c r="AU167" s="236" t="s">
        <v>83</v>
      </c>
      <c r="AY167" s="14" t="s">
        <v>188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4" t="s">
        <v>81</v>
      </c>
      <c r="BK167" s="237">
        <f>ROUND(I167*H167,2)</f>
        <v>0</v>
      </c>
      <c r="BL167" s="14" t="s">
        <v>194</v>
      </c>
      <c r="BM167" s="236" t="s">
        <v>333</v>
      </c>
    </row>
    <row r="168" s="2" customFormat="1" ht="14.4" customHeight="1">
      <c r="A168" s="35"/>
      <c r="B168" s="36"/>
      <c r="C168" s="238" t="s">
        <v>265</v>
      </c>
      <c r="D168" s="238" t="s">
        <v>216</v>
      </c>
      <c r="E168" s="239" t="s">
        <v>1778</v>
      </c>
      <c r="F168" s="240" t="s">
        <v>1779</v>
      </c>
      <c r="G168" s="241" t="s">
        <v>235</v>
      </c>
      <c r="H168" s="242">
        <v>60</v>
      </c>
      <c r="I168" s="243"/>
      <c r="J168" s="244">
        <f>ROUND(I168*H168,2)</f>
        <v>0</v>
      </c>
      <c r="K168" s="245"/>
      <c r="L168" s="246"/>
      <c r="M168" s="247" t="s">
        <v>1</v>
      </c>
      <c r="N168" s="248" t="s">
        <v>38</v>
      </c>
      <c r="O168" s="88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6" t="s">
        <v>203</v>
      </c>
      <c r="AT168" s="236" t="s">
        <v>216</v>
      </c>
      <c r="AU168" s="236" t="s">
        <v>83</v>
      </c>
      <c r="AY168" s="14" t="s">
        <v>188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4" t="s">
        <v>81</v>
      </c>
      <c r="BK168" s="237">
        <f>ROUND(I168*H168,2)</f>
        <v>0</v>
      </c>
      <c r="BL168" s="14" t="s">
        <v>194</v>
      </c>
      <c r="BM168" s="236" t="s">
        <v>336</v>
      </c>
    </row>
    <row r="169" s="2" customFormat="1" ht="14.4" customHeight="1">
      <c r="A169" s="35"/>
      <c r="B169" s="36"/>
      <c r="C169" s="238" t="s">
        <v>337</v>
      </c>
      <c r="D169" s="238" t="s">
        <v>216</v>
      </c>
      <c r="E169" s="239" t="s">
        <v>1909</v>
      </c>
      <c r="F169" s="240" t="s">
        <v>1910</v>
      </c>
      <c r="G169" s="241" t="s">
        <v>235</v>
      </c>
      <c r="H169" s="242">
        <v>230</v>
      </c>
      <c r="I169" s="243"/>
      <c r="J169" s="244">
        <f>ROUND(I169*H169,2)</f>
        <v>0</v>
      </c>
      <c r="K169" s="245"/>
      <c r="L169" s="246"/>
      <c r="M169" s="247" t="s">
        <v>1</v>
      </c>
      <c r="N169" s="248" t="s">
        <v>38</v>
      </c>
      <c r="O169" s="88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6" t="s">
        <v>203</v>
      </c>
      <c r="AT169" s="236" t="s">
        <v>216</v>
      </c>
      <c r="AU169" s="236" t="s">
        <v>83</v>
      </c>
      <c r="AY169" s="14" t="s">
        <v>188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4" t="s">
        <v>81</v>
      </c>
      <c r="BK169" s="237">
        <f>ROUND(I169*H169,2)</f>
        <v>0</v>
      </c>
      <c r="BL169" s="14" t="s">
        <v>194</v>
      </c>
      <c r="BM169" s="236" t="s">
        <v>340</v>
      </c>
    </row>
    <row r="170" s="2" customFormat="1" ht="14.4" customHeight="1">
      <c r="A170" s="35"/>
      <c r="B170" s="36"/>
      <c r="C170" s="238" t="s">
        <v>268</v>
      </c>
      <c r="D170" s="238" t="s">
        <v>216</v>
      </c>
      <c r="E170" s="239" t="s">
        <v>1780</v>
      </c>
      <c r="F170" s="240" t="s">
        <v>1781</v>
      </c>
      <c r="G170" s="241" t="s">
        <v>235</v>
      </c>
      <c r="H170" s="242">
        <v>195</v>
      </c>
      <c r="I170" s="243"/>
      <c r="J170" s="244">
        <f>ROUND(I170*H170,2)</f>
        <v>0</v>
      </c>
      <c r="K170" s="245"/>
      <c r="L170" s="246"/>
      <c r="M170" s="247" t="s">
        <v>1</v>
      </c>
      <c r="N170" s="248" t="s">
        <v>38</v>
      </c>
      <c r="O170" s="88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6" t="s">
        <v>203</v>
      </c>
      <c r="AT170" s="236" t="s">
        <v>216</v>
      </c>
      <c r="AU170" s="236" t="s">
        <v>83</v>
      </c>
      <c r="AY170" s="14" t="s">
        <v>188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4" t="s">
        <v>81</v>
      </c>
      <c r="BK170" s="237">
        <f>ROUND(I170*H170,2)</f>
        <v>0</v>
      </c>
      <c r="BL170" s="14" t="s">
        <v>194</v>
      </c>
      <c r="BM170" s="236" t="s">
        <v>343</v>
      </c>
    </row>
    <row r="171" s="2" customFormat="1" ht="14.4" customHeight="1">
      <c r="A171" s="35"/>
      <c r="B171" s="36"/>
      <c r="C171" s="238" t="s">
        <v>344</v>
      </c>
      <c r="D171" s="238" t="s">
        <v>216</v>
      </c>
      <c r="E171" s="239" t="s">
        <v>1782</v>
      </c>
      <c r="F171" s="240" t="s">
        <v>1783</v>
      </c>
      <c r="G171" s="241" t="s">
        <v>235</v>
      </c>
      <c r="H171" s="242">
        <v>3200</v>
      </c>
      <c r="I171" s="243"/>
      <c r="J171" s="244">
        <f>ROUND(I171*H171,2)</f>
        <v>0</v>
      </c>
      <c r="K171" s="245"/>
      <c r="L171" s="246"/>
      <c r="M171" s="247" t="s">
        <v>1</v>
      </c>
      <c r="N171" s="248" t="s">
        <v>38</v>
      </c>
      <c r="O171" s="88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6" t="s">
        <v>203</v>
      </c>
      <c r="AT171" s="236" t="s">
        <v>216</v>
      </c>
      <c r="AU171" s="236" t="s">
        <v>83</v>
      </c>
      <c r="AY171" s="14" t="s">
        <v>188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4" t="s">
        <v>81</v>
      </c>
      <c r="BK171" s="237">
        <f>ROUND(I171*H171,2)</f>
        <v>0</v>
      </c>
      <c r="BL171" s="14" t="s">
        <v>194</v>
      </c>
      <c r="BM171" s="236" t="s">
        <v>347</v>
      </c>
    </row>
    <row r="172" s="2" customFormat="1" ht="14.4" customHeight="1">
      <c r="A172" s="35"/>
      <c r="B172" s="36"/>
      <c r="C172" s="238" t="s">
        <v>271</v>
      </c>
      <c r="D172" s="238" t="s">
        <v>216</v>
      </c>
      <c r="E172" s="239" t="s">
        <v>1784</v>
      </c>
      <c r="F172" s="240" t="s">
        <v>1785</v>
      </c>
      <c r="G172" s="241" t="s">
        <v>235</v>
      </c>
      <c r="H172" s="242">
        <v>3800</v>
      </c>
      <c r="I172" s="243"/>
      <c r="J172" s="244">
        <f>ROUND(I172*H172,2)</f>
        <v>0</v>
      </c>
      <c r="K172" s="245"/>
      <c r="L172" s="246"/>
      <c r="M172" s="247" t="s">
        <v>1</v>
      </c>
      <c r="N172" s="248" t="s">
        <v>38</v>
      </c>
      <c r="O172" s="88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6" t="s">
        <v>203</v>
      </c>
      <c r="AT172" s="236" t="s">
        <v>216</v>
      </c>
      <c r="AU172" s="236" t="s">
        <v>83</v>
      </c>
      <c r="AY172" s="14" t="s">
        <v>188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4" t="s">
        <v>81</v>
      </c>
      <c r="BK172" s="237">
        <f>ROUND(I172*H172,2)</f>
        <v>0</v>
      </c>
      <c r="BL172" s="14" t="s">
        <v>194</v>
      </c>
      <c r="BM172" s="236" t="s">
        <v>350</v>
      </c>
    </row>
    <row r="173" s="2" customFormat="1" ht="14.4" customHeight="1">
      <c r="A173" s="35"/>
      <c r="B173" s="36"/>
      <c r="C173" s="238" t="s">
        <v>352</v>
      </c>
      <c r="D173" s="238" t="s">
        <v>216</v>
      </c>
      <c r="E173" s="239" t="s">
        <v>1786</v>
      </c>
      <c r="F173" s="240" t="s">
        <v>1787</v>
      </c>
      <c r="G173" s="241" t="s">
        <v>235</v>
      </c>
      <c r="H173" s="242">
        <v>480</v>
      </c>
      <c r="I173" s="243"/>
      <c r="J173" s="244">
        <f>ROUND(I173*H173,2)</f>
        <v>0</v>
      </c>
      <c r="K173" s="245"/>
      <c r="L173" s="246"/>
      <c r="M173" s="247" t="s">
        <v>1</v>
      </c>
      <c r="N173" s="248" t="s">
        <v>38</v>
      </c>
      <c r="O173" s="88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6" t="s">
        <v>203</v>
      </c>
      <c r="AT173" s="236" t="s">
        <v>216</v>
      </c>
      <c r="AU173" s="236" t="s">
        <v>83</v>
      </c>
      <c r="AY173" s="14" t="s">
        <v>188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4" t="s">
        <v>81</v>
      </c>
      <c r="BK173" s="237">
        <f>ROUND(I173*H173,2)</f>
        <v>0</v>
      </c>
      <c r="BL173" s="14" t="s">
        <v>194</v>
      </c>
      <c r="BM173" s="236" t="s">
        <v>355</v>
      </c>
    </row>
    <row r="174" s="2" customFormat="1" ht="14.4" customHeight="1">
      <c r="A174" s="35"/>
      <c r="B174" s="36"/>
      <c r="C174" s="238" t="s">
        <v>275</v>
      </c>
      <c r="D174" s="238" t="s">
        <v>216</v>
      </c>
      <c r="E174" s="239" t="s">
        <v>1788</v>
      </c>
      <c r="F174" s="240" t="s">
        <v>1789</v>
      </c>
      <c r="G174" s="241" t="s">
        <v>235</v>
      </c>
      <c r="H174" s="242">
        <v>420</v>
      </c>
      <c r="I174" s="243"/>
      <c r="J174" s="244">
        <f>ROUND(I174*H174,2)</f>
        <v>0</v>
      </c>
      <c r="K174" s="245"/>
      <c r="L174" s="246"/>
      <c r="M174" s="247" t="s">
        <v>1</v>
      </c>
      <c r="N174" s="248" t="s">
        <v>38</v>
      </c>
      <c r="O174" s="88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6" t="s">
        <v>203</v>
      </c>
      <c r="AT174" s="236" t="s">
        <v>216</v>
      </c>
      <c r="AU174" s="236" t="s">
        <v>83</v>
      </c>
      <c r="AY174" s="14" t="s">
        <v>188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4" t="s">
        <v>81</v>
      </c>
      <c r="BK174" s="237">
        <f>ROUND(I174*H174,2)</f>
        <v>0</v>
      </c>
      <c r="BL174" s="14" t="s">
        <v>194</v>
      </c>
      <c r="BM174" s="236" t="s">
        <v>358</v>
      </c>
    </row>
    <row r="175" s="2" customFormat="1" ht="14.4" customHeight="1">
      <c r="A175" s="35"/>
      <c r="B175" s="36"/>
      <c r="C175" s="238" t="s">
        <v>359</v>
      </c>
      <c r="D175" s="238" t="s">
        <v>216</v>
      </c>
      <c r="E175" s="239" t="s">
        <v>1911</v>
      </c>
      <c r="F175" s="240" t="s">
        <v>1912</v>
      </c>
      <c r="G175" s="241" t="s">
        <v>235</v>
      </c>
      <c r="H175" s="242">
        <v>150</v>
      </c>
      <c r="I175" s="243"/>
      <c r="J175" s="244">
        <f>ROUND(I175*H175,2)</f>
        <v>0</v>
      </c>
      <c r="K175" s="245"/>
      <c r="L175" s="246"/>
      <c r="M175" s="247" t="s">
        <v>1</v>
      </c>
      <c r="N175" s="248" t="s">
        <v>38</v>
      </c>
      <c r="O175" s="88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6" t="s">
        <v>203</v>
      </c>
      <c r="AT175" s="236" t="s">
        <v>216</v>
      </c>
      <c r="AU175" s="236" t="s">
        <v>83</v>
      </c>
      <c r="AY175" s="14" t="s">
        <v>188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4" t="s">
        <v>81</v>
      </c>
      <c r="BK175" s="237">
        <f>ROUND(I175*H175,2)</f>
        <v>0</v>
      </c>
      <c r="BL175" s="14" t="s">
        <v>194</v>
      </c>
      <c r="BM175" s="236" t="s">
        <v>362</v>
      </c>
    </row>
    <row r="176" s="2" customFormat="1" ht="14.4" customHeight="1">
      <c r="A176" s="35"/>
      <c r="B176" s="36"/>
      <c r="C176" s="238" t="s">
        <v>278</v>
      </c>
      <c r="D176" s="238" t="s">
        <v>216</v>
      </c>
      <c r="E176" s="239" t="s">
        <v>1913</v>
      </c>
      <c r="F176" s="240" t="s">
        <v>1914</v>
      </c>
      <c r="G176" s="241" t="s">
        <v>235</v>
      </c>
      <c r="H176" s="242">
        <v>50</v>
      </c>
      <c r="I176" s="243"/>
      <c r="J176" s="244">
        <f>ROUND(I176*H176,2)</f>
        <v>0</v>
      </c>
      <c r="K176" s="245"/>
      <c r="L176" s="246"/>
      <c r="M176" s="247" t="s">
        <v>1</v>
      </c>
      <c r="N176" s="248" t="s">
        <v>38</v>
      </c>
      <c r="O176" s="88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6" t="s">
        <v>203</v>
      </c>
      <c r="AT176" s="236" t="s">
        <v>216</v>
      </c>
      <c r="AU176" s="236" t="s">
        <v>83</v>
      </c>
      <c r="AY176" s="14" t="s">
        <v>188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4" t="s">
        <v>81</v>
      </c>
      <c r="BK176" s="237">
        <f>ROUND(I176*H176,2)</f>
        <v>0</v>
      </c>
      <c r="BL176" s="14" t="s">
        <v>194</v>
      </c>
      <c r="BM176" s="236" t="s">
        <v>365</v>
      </c>
    </row>
    <row r="177" s="2" customFormat="1" ht="14.4" customHeight="1">
      <c r="A177" s="35"/>
      <c r="B177" s="36"/>
      <c r="C177" s="238" t="s">
        <v>367</v>
      </c>
      <c r="D177" s="238" t="s">
        <v>216</v>
      </c>
      <c r="E177" s="239" t="s">
        <v>1915</v>
      </c>
      <c r="F177" s="240" t="s">
        <v>1916</v>
      </c>
      <c r="G177" s="241" t="s">
        <v>1522</v>
      </c>
      <c r="H177" s="242">
        <v>8</v>
      </c>
      <c r="I177" s="243"/>
      <c r="J177" s="244">
        <f>ROUND(I177*H177,2)</f>
        <v>0</v>
      </c>
      <c r="K177" s="245"/>
      <c r="L177" s="246"/>
      <c r="M177" s="247" t="s">
        <v>1</v>
      </c>
      <c r="N177" s="248" t="s">
        <v>38</v>
      </c>
      <c r="O177" s="88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6" t="s">
        <v>203</v>
      </c>
      <c r="AT177" s="236" t="s">
        <v>216</v>
      </c>
      <c r="AU177" s="236" t="s">
        <v>83</v>
      </c>
      <c r="AY177" s="14" t="s">
        <v>188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4" t="s">
        <v>81</v>
      </c>
      <c r="BK177" s="237">
        <f>ROUND(I177*H177,2)</f>
        <v>0</v>
      </c>
      <c r="BL177" s="14" t="s">
        <v>194</v>
      </c>
      <c r="BM177" s="236" t="s">
        <v>370</v>
      </c>
    </row>
    <row r="178" s="2" customFormat="1" ht="14.4" customHeight="1">
      <c r="A178" s="35"/>
      <c r="B178" s="36"/>
      <c r="C178" s="238" t="s">
        <v>282</v>
      </c>
      <c r="D178" s="238" t="s">
        <v>216</v>
      </c>
      <c r="E178" s="239" t="s">
        <v>1917</v>
      </c>
      <c r="F178" s="240" t="s">
        <v>1918</v>
      </c>
      <c r="G178" s="241" t="s">
        <v>1522</v>
      </c>
      <c r="H178" s="242">
        <v>12</v>
      </c>
      <c r="I178" s="243"/>
      <c r="J178" s="244">
        <f>ROUND(I178*H178,2)</f>
        <v>0</v>
      </c>
      <c r="K178" s="245"/>
      <c r="L178" s="246"/>
      <c r="M178" s="247" t="s">
        <v>1</v>
      </c>
      <c r="N178" s="248" t="s">
        <v>38</v>
      </c>
      <c r="O178" s="88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6" t="s">
        <v>203</v>
      </c>
      <c r="AT178" s="236" t="s">
        <v>216</v>
      </c>
      <c r="AU178" s="236" t="s">
        <v>83</v>
      </c>
      <c r="AY178" s="14" t="s">
        <v>188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4" t="s">
        <v>81</v>
      </c>
      <c r="BK178" s="237">
        <f>ROUND(I178*H178,2)</f>
        <v>0</v>
      </c>
      <c r="BL178" s="14" t="s">
        <v>194</v>
      </c>
      <c r="BM178" s="236" t="s">
        <v>373</v>
      </c>
    </row>
    <row r="179" s="2" customFormat="1" ht="14.4" customHeight="1">
      <c r="A179" s="35"/>
      <c r="B179" s="36"/>
      <c r="C179" s="238" t="s">
        <v>374</v>
      </c>
      <c r="D179" s="238" t="s">
        <v>216</v>
      </c>
      <c r="E179" s="239" t="s">
        <v>1919</v>
      </c>
      <c r="F179" s="240" t="s">
        <v>1920</v>
      </c>
      <c r="G179" s="241" t="s">
        <v>235</v>
      </c>
      <c r="H179" s="242">
        <v>250</v>
      </c>
      <c r="I179" s="243"/>
      <c r="J179" s="244">
        <f>ROUND(I179*H179,2)</f>
        <v>0</v>
      </c>
      <c r="K179" s="245"/>
      <c r="L179" s="246"/>
      <c r="M179" s="247" t="s">
        <v>1</v>
      </c>
      <c r="N179" s="248" t="s">
        <v>38</v>
      </c>
      <c r="O179" s="88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6" t="s">
        <v>203</v>
      </c>
      <c r="AT179" s="236" t="s">
        <v>216</v>
      </c>
      <c r="AU179" s="236" t="s">
        <v>83</v>
      </c>
      <c r="AY179" s="14" t="s">
        <v>188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4" t="s">
        <v>81</v>
      </c>
      <c r="BK179" s="237">
        <f>ROUND(I179*H179,2)</f>
        <v>0</v>
      </c>
      <c r="BL179" s="14" t="s">
        <v>194</v>
      </c>
      <c r="BM179" s="236" t="s">
        <v>377</v>
      </c>
    </row>
    <row r="180" s="2" customFormat="1" ht="14.4" customHeight="1">
      <c r="A180" s="35"/>
      <c r="B180" s="36"/>
      <c r="C180" s="238" t="s">
        <v>285</v>
      </c>
      <c r="D180" s="238" t="s">
        <v>216</v>
      </c>
      <c r="E180" s="239" t="s">
        <v>1921</v>
      </c>
      <c r="F180" s="240" t="s">
        <v>1922</v>
      </c>
      <c r="G180" s="241" t="s">
        <v>1522</v>
      </c>
      <c r="H180" s="242">
        <v>3</v>
      </c>
      <c r="I180" s="243"/>
      <c r="J180" s="244">
        <f>ROUND(I180*H180,2)</f>
        <v>0</v>
      </c>
      <c r="K180" s="245"/>
      <c r="L180" s="246"/>
      <c r="M180" s="247" t="s">
        <v>1</v>
      </c>
      <c r="N180" s="248" t="s">
        <v>38</v>
      </c>
      <c r="O180" s="88"/>
      <c r="P180" s="234">
        <f>O180*H180</f>
        <v>0</v>
      </c>
      <c r="Q180" s="234">
        <v>0</v>
      </c>
      <c r="R180" s="234">
        <f>Q180*H180</f>
        <v>0</v>
      </c>
      <c r="S180" s="234">
        <v>0</v>
      </c>
      <c r="T180" s="23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6" t="s">
        <v>203</v>
      </c>
      <c r="AT180" s="236" t="s">
        <v>216</v>
      </c>
      <c r="AU180" s="236" t="s">
        <v>83</v>
      </c>
      <c r="AY180" s="14" t="s">
        <v>188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4" t="s">
        <v>81</v>
      </c>
      <c r="BK180" s="237">
        <f>ROUND(I180*H180,2)</f>
        <v>0</v>
      </c>
      <c r="BL180" s="14" t="s">
        <v>194</v>
      </c>
      <c r="BM180" s="236" t="s">
        <v>380</v>
      </c>
    </row>
    <row r="181" s="2" customFormat="1" ht="14.4" customHeight="1">
      <c r="A181" s="35"/>
      <c r="B181" s="36"/>
      <c r="C181" s="238" t="s">
        <v>381</v>
      </c>
      <c r="D181" s="238" t="s">
        <v>216</v>
      </c>
      <c r="E181" s="239" t="s">
        <v>1923</v>
      </c>
      <c r="F181" s="240" t="s">
        <v>1924</v>
      </c>
      <c r="G181" s="241" t="s">
        <v>1522</v>
      </c>
      <c r="H181" s="242">
        <v>3</v>
      </c>
      <c r="I181" s="243"/>
      <c r="J181" s="244">
        <f>ROUND(I181*H181,2)</f>
        <v>0</v>
      </c>
      <c r="K181" s="245"/>
      <c r="L181" s="246"/>
      <c r="M181" s="247" t="s">
        <v>1</v>
      </c>
      <c r="N181" s="248" t="s">
        <v>38</v>
      </c>
      <c r="O181" s="88"/>
      <c r="P181" s="234">
        <f>O181*H181</f>
        <v>0</v>
      </c>
      <c r="Q181" s="234">
        <v>0</v>
      </c>
      <c r="R181" s="234">
        <f>Q181*H181</f>
        <v>0</v>
      </c>
      <c r="S181" s="234">
        <v>0</v>
      </c>
      <c r="T181" s="23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6" t="s">
        <v>203</v>
      </c>
      <c r="AT181" s="236" t="s">
        <v>216</v>
      </c>
      <c r="AU181" s="236" t="s">
        <v>83</v>
      </c>
      <c r="AY181" s="14" t="s">
        <v>188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4" t="s">
        <v>81</v>
      </c>
      <c r="BK181" s="237">
        <f>ROUND(I181*H181,2)</f>
        <v>0</v>
      </c>
      <c r="BL181" s="14" t="s">
        <v>194</v>
      </c>
      <c r="BM181" s="236" t="s">
        <v>384</v>
      </c>
    </row>
    <row r="182" s="2" customFormat="1" ht="14.4" customHeight="1">
      <c r="A182" s="35"/>
      <c r="B182" s="36"/>
      <c r="C182" s="238" t="s">
        <v>290</v>
      </c>
      <c r="D182" s="238" t="s">
        <v>216</v>
      </c>
      <c r="E182" s="239" t="s">
        <v>1925</v>
      </c>
      <c r="F182" s="240" t="s">
        <v>1926</v>
      </c>
      <c r="G182" s="241" t="s">
        <v>1522</v>
      </c>
      <c r="H182" s="242">
        <v>3</v>
      </c>
      <c r="I182" s="243"/>
      <c r="J182" s="244">
        <f>ROUND(I182*H182,2)</f>
        <v>0</v>
      </c>
      <c r="K182" s="245"/>
      <c r="L182" s="246"/>
      <c r="M182" s="247" t="s">
        <v>1</v>
      </c>
      <c r="N182" s="248" t="s">
        <v>38</v>
      </c>
      <c r="O182" s="88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6" t="s">
        <v>203</v>
      </c>
      <c r="AT182" s="236" t="s">
        <v>216</v>
      </c>
      <c r="AU182" s="236" t="s">
        <v>83</v>
      </c>
      <c r="AY182" s="14" t="s">
        <v>188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4" t="s">
        <v>81</v>
      </c>
      <c r="BK182" s="237">
        <f>ROUND(I182*H182,2)</f>
        <v>0</v>
      </c>
      <c r="BL182" s="14" t="s">
        <v>194</v>
      </c>
      <c r="BM182" s="236" t="s">
        <v>387</v>
      </c>
    </row>
    <row r="183" s="2" customFormat="1" ht="14.4" customHeight="1">
      <c r="A183" s="35"/>
      <c r="B183" s="36"/>
      <c r="C183" s="238" t="s">
        <v>388</v>
      </c>
      <c r="D183" s="238" t="s">
        <v>216</v>
      </c>
      <c r="E183" s="239" t="s">
        <v>1927</v>
      </c>
      <c r="F183" s="240" t="s">
        <v>1928</v>
      </c>
      <c r="G183" s="241" t="s">
        <v>1522</v>
      </c>
      <c r="H183" s="242">
        <v>3</v>
      </c>
      <c r="I183" s="243"/>
      <c r="J183" s="244">
        <f>ROUND(I183*H183,2)</f>
        <v>0</v>
      </c>
      <c r="K183" s="245"/>
      <c r="L183" s="246"/>
      <c r="M183" s="247" t="s">
        <v>1</v>
      </c>
      <c r="N183" s="248" t="s">
        <v>38</v>
      </c>
      <c r="O183" s="88"/>
      <c r="P183" s="234">
        <f>O183*H183</f>
        <v>0</v>
      </c>
      <c r="Q183" s="234">
        <v>0</v>
      </c>
      <c r="R183" s="234">
        <f>Q183*H183</f>
        <v>0</v>
      </c>
      <c r="S183" s="234">
        <v>0</v>
      </c>
      <c r="T183" s="23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6" t="s">
        <v>203</v>
      </c>
      <c r="AT183" s="236" t="s">
        <v>216</v>
      </c>
      <c r="AU183" s="236" t="s">
        <v>83</v>
      </c>
      <c r="AY183" s="14" t="s">
        <v>188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4" t="s">
        <v>81</v>
      </c>
      <c r="BK183" s="237">
        <f>ROUND(I183*H183,2)</f>
        <v>0</v>
      </c>
      <c r="BL183" s="14" t="s">
        <v>194</v>
      </c>
      <c r="BM183" s="236" t="s">
        <v>391</v>
      </c>
    </row>
    <row r="184" s="2" customFormat="1" ht="14.4" customHeight="1">
      <c r="A184" s="35"/>
      <c r="B184" s="36"/>
      <c r="C184" s="238" t="s">
        <v>294</v>
      </c>
      <c r="D184" s="238" t="s">
        <v>216</v>
      </c>
      <c r="E184" s="239" t="s">
        <v>1929</v>
      </c>
      <c r="F184" s="240" t="s">
        <v>1930</v>
      </c>
      <c r="G184" s="241" t="s">
        <v>1522</v>
      </c>
      <c r="H184" s="242">
        <v>33</v>
      </c>
      <c r="I184" s="243"/>
      <c r="J184" s="244">
        <f>ROUND(I184*H184,2)</f>
        <v>0</v>
      </c>
      <c r="K184" s="245"/>
      <c r="L184" s="246"/>
      <c r="M184" s="247" t="s">
        <v>1</v>
      </c>
      <c r="N184" s="248" t="s">
        <v>38</v>
      </c>
      <c r="O184" s="88"/>
      <c r="P184" s="234">
        <f>O184*H184</f>
        <v>0</v>
      </c>
      <c r="Q184" s="234">
        <v>0</v>
      </c>
      <c r="R184" s="234">
        <f>Q184*H184</f>
        <v>0</v>
      </c>
      <c r="S184" s="234">
        <v>0</v>
      </c>
      <c r="T184" s="23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6" t="s">
        <v>203</v>
      </c>
      <c r="AT184" s="236" t="s">
        <v>216</v>
      </c>
      <c r="AU184" s="236" t="s">
        <v>83</v>
      </c>
      <c r="AY184" s="14" t="s">
        <v>188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4" t="s">
        <v>81</v>
      </c>
      <c r="BK184" s="237">
        <f>ROUND(I184*H184,2)</f>
        <v>0</v>
      </c>
      <c r="BL184" s="14" t="s">
        <v>194</v>
      </c>
      <c r="BM184" s="236" t="s">
        <v>394</v>
      </c>
    </row>
    <row r="185" s="2" customFormat="1" ht="14.4" customHeight="1">
      <c r="A185" s="35"/>
      <c r="B185" s="36"/>
      <c r="C185" s="238" t="s">
        <v>395</v>
      </c>
      <c r="D185" s="238" t="s">
        <v>216</v>
      </c>
      <c r="E185" s="239" t="s">
        <v>1931</v>
      </c>
      <c r="F185" s="240" t="s">
        <v>1932</v>
      </c>
      <c r="G185" s="241" t="s">
        <v>1522</v>
      </c>
      <c r="H185" s="242">
        <v>45</v>
      </c>
      <c r="I185" s="243"/>
      <c r="J185" s="244">
        <f>ROUND(I185*H185,2)</f>
        <v>0</v>
      </c>
      <c r="K185" s="245"/>
      <c r="L185" s="246"/>
      <c r="M185" s="247" t="s">
        <v>1</v>
      </c>
      <c r="N185" s="248" t="s">
        <v>38</v>
      </c>
      <c r="O185" s="88"/>
      <c r="P185" s="234">
        <f>O185*H185</f>
        <v>0</v>
      </c>
      <c r="Q185" s="234">
        <v>0</v>
      </c>
      <c r="R185" s="234">
        <f>Q185*H185</f>
        <v>0</v>
      </c>
      <c r="S185" s="234">
        <v>0</v>
      </c>
      <c r="T185" s="23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6" t="s">
        <v>203</v>
      </c>
      <c r="AT185" s="236" t="s">
        <v>216</v>
      </c>
      <c r="AU185" s="236" t="s">
        <v>83</v>
      </c>
      <c r="AY185" s="14" t="s">
        <v>188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4" t="s">
        <v>81</v>
      </c>
      <c r="BK185" s="237">
        <f>ROUND(I185*H185,2)</f>
        <v>0</v>
      </c>
      <c r="BL185" s="14" t="s">
        <v>194</v>
      </c>
      <c r="BM185" s="236" t="s">
        <v>398</v>
      </c>
    </row>
    <row r="186" s="2" customFormat="1" ht="14.4" customHeight="1">
      <c r="A186" s="35"/>
      <c r="B186" s="36"/>
      <c r="C186" s="238" t="s">
        <v>298</v>
      </c>
      <c r="D186" s="238" t="s">
        <v>216</v>
      </c>
      <c r="E186" s="239" t="s">
        <v>1933</v>
      </c>
      <c r="F186" s="240" t="s">
        <v>1934</v>
      </c>
      <c r="G186" s="241" t="s">
        <v>1522</v>
      </c>
      <c r="H186" s="242">
        <v>58</v>
      </c>
      <c r="I186" s="243"/>
      <c r="J186" s="244">
        <f>ROUND(I186*H186,2)</f>
        <v>0</v>
      </c>
      <c r="K186" s="245"/>
      <c r="L186" s="246"/>
      <c r="M186" s="247" t="s">
        <v>1</v>
      </c>
      <c r="N186" s="248" t="s">
        <v>38</v>
      </c>
      <c r="O186" s="88"/>
      <c r="P186" s="234">
        <f>O186*H186</f>
        <v>0</v>
      </c>
      <c r="Q186" s="234">
        <v>0</v>
      </c>
      <c r="R186" s="234">
        <f>Q186*H186</f>
        <v>0</v>
      </c>
      <c r="S186" s="234">
        <v>0</v>
      </c>
      <c r="T186" s="23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6" t="s">
        <v>203</v>
      </c>
      <c r="AT186" s="236" t="s">
        <v>216</v>
      </c>
      <c r="AU186" s="236" t="s">
        <v>83</v>
      </c>
      <c r="AY186" s="14" t="s">
        <v>188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4" t="s">
        <v>81</v>
      </c>
      <c r="BK186" s="237">
        <f>ROUND(I186*H186,2)</f>
        <v>0</v>
      </c>
      <c r="BL186" s="14" t="s">
        <v>194</v>
      </c>
      <c r="BM186" s="236" t="s">
        <v>402</v>
      </c>
    </row>
    <row r="187" s="2" customFormat="1" ht="14.4" customHeight="1">
      <c r="A187" s="35"/>
      <c r="B187" s="36"/>
      <c r="C187" s="238" t="s">
        <v>403</v>
      </c>
      <c r="D187" s="238" t="s">
        <v>216</v>
      </c>
      <c r="E187" s="239" t="s">
        <v>1935</v>
      </c>
      <c r="F187" s="240" t="s">
        <v>1936</v>
      </c>
      <c r="G187" s="241" t="s">
        <v>1522</v>
      </c>
      <c r="H187" s="242">
        <v>35</v>
      </c>
      <c r="I187" s="243"/>
      <c r="J187" s="244">
        <f>ROUND(I187*H187,2)</f>
        <v>0</v>
      </c>
      <c r="K187" s="245"/>
      <c r="L187" s="246"/>
      <c r="M187" s="247" t="s">
        <v>1</v>
      </c>
      <c r="N187" s="248" t="s">
        <v>38</v>
      </c>
      <c r="O187" s="88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6" t="s">
        <v>203</v>
      </c>
      <c r="AT187" s="236" t="s">
        <v>216</v>
      </c>
      <c r="AU187" s="236" t="s">
        <v>83</v>
      </c>
      <c r="AY187" s="14" t="s">
        <v>188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4" t="s">
        <v>81</v>
      </c>
      <c r="BK187" s="237">
        <f>ROUND(I187*H187,2)</f>
        <v>0</v>
      </c>
      <c r="BL187" s="14" t="s">
        <v>194</v>
      </c>
      <c r="BM187" s="236" t="s">
        <v>406</v>
      </c>
    </row>
    <row r="188" s="2" customFormat="1" ht="14.4" customHeight="1">
      <c r="A188" s="35"/>
      <c r="B188" s="36"/>
      <c r="C188" s="238" t="s">
        <v>301</v>
      </c>
      <c r="D188" s="238" t="s">
        <v>216</v>
      </c>
      <c r="E188" s="239" t="s">
        <v>1937</v>
      </c>
      <c r="F188" s="240" t="s">
        <v>1938</v>
      </c>
      <c r="G188" s="241" t="s">
        <v>1522</v>
      </c>
      <c r="H188" s="242">
        <v>45</v>
      </c>
      <c r="I188" s="243"/>
      <c r="J188" s="244">
        <f>ROUND(I188*H188,2)</f>
        <v>0</v>
      </c>
      <c r="K188" s="245"/>
      <c r="L188" s="246"/>
      <c r="M188" s="247" t="s">
        <v>1</v>
      </c>
      <c r="N188" s="248" t="s">
        <v>38</v>
      </c>
      <c r="O188" s="88"/>
      <c r="P188" s="234">
        <f>O188*H188</f>
        <v>0</v>
      </c>
      <c r="Q188" s="234">
        <v>0</v>
      </c>
      <c r="R188" s="234">
        <f>Q188*H188</f>
        <v>0</v>
      </c>
      <c r="S188" s="234">
        <v>0</v>
      </c>
      <c r="T188" s="23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6" t="s">
        <v>203</v>
      </c>
      <c r="AT188" s="236" t="s">
        <v>216</v>
      </c>
      <c r="AU188" s="236" t="s">
        <v>83</v>
      </c>
      <c r="AY188" s="14" t="s">
        <v>188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4" t="s">
        <v>81</v>
      </c>
      <c r="BK188" s="237">
        <f>ROUND(I188*H188,2)</f>
        <v>0</v>
      </c>
      <c r="BL188" s="14" t="s">
        <v>194</v>
      </c>
      <c r="BM188" s="236" t="s">
        <v>409</v>
      </c>
    </row>
    <row r="189" s="2" customFormat="1" ht="14.4" customHeight="1">
      <c r="A189" s="35"/>
      <c r="B189" s="36"/>
      <c r="C189" s="238" t="s">
        <v>410</v>
      </c>
      <c r="D189" s="238" t="s">
        <v>216</v>
      </c>
      <c r="E189" s="239" t="s">
        <v>1939</v>
      </c>
      <c r="F189" s="240" t="s">
        <v>1940</v>
      </c>
      <c r="G189" s="241" t="s">
        <v>1522</v>
      </c>
      <c r="H189" s="242">
        <v>10</v>
      </c>
      <c r="I189" s="243"/>
      <c r="J189" s="244">
        <f>ROUND(I189*H189,2)</f>
        <v>0</v>
      </c>
      <c r="K189" s="245"/>
      <c r="L189" s="246"/>
      <c r="M189" s="247" t="s">
        <v>1</v>
      </c>
      <c r="N189" s="248" t="s">
        <v>38</v>
      </c>
      <c r="O189" s="88"/>
      <c r="P189" s="234">
        <f>O189*H189</f>
        <v>0</v>
      </c>
      <c r="Q189" s="234">
        <v>0</v>
      </c>
      <c r="R189" s="234">
        <f>Q189*H189</f>
        <v>0</v>
      </c>
      <c r="S189" s="234">
        <v>0</v>
      </c>
      <c r="T189" s="23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6" t="s">
        <v>203</v>
      </c>
      <c r="AT189" s="236" t="s">
        <v>216</v>
      </c>
      <c r="AU189" s="236" t="s">
        <v>83</v>
      </c>
      <c r="AY189" s="14" t="s">
        <v>188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4" t="s">
        <v>81</v>
      </c>
      <c r="BK189" s="237">
        <f>ROUND(I189*H189,2)</f>
        <v>0</v>
      </c>
      <c r="BL189" s="14" t="s">
        <v>194</v>
      </c>
      <c r="BM189" s="236" t="s">
        <v>413</v>
      </c>
    </row>
    <row r="190" s="2" customFormat="1" ht="14.4" customHeight="1">
      <c r="A190" s="35"/>
      <c r="B190" s="36"/>
      <c r="C190" s="238" t="s">
        <v>305</v>
      </c>
      <c r="D190" s="238" t="s">
        <v>216</v>
      </c>
      <c r="E190" s="239" t="s">
        <v>1941</v>
      </c>
      <c r="F190" s="240" t="s">
        <v>1942</v>
      </c>
      <c r="G190" s="241" t="s">
        <v>1522</v>
      </c>
      <c r="H190" s="242">
        <v>11</v>
      </c>
      <c r="I190" s="243"/>
      <c r="J190" s="244">
        <f>ROUND(I190*H190,2)</f>
        <v>0</v>
      </c>
      <c r="K190" s="245"/>
      <c r="L190" s="246"/>
      <c r="M190" s="247" t="s">
        <v>1</v>
      </c>
      <c r="N190" s="248" t="s">
        <v>38</v>
      </c>
      <c r="O190" s="88"/>
      <c r="P190" s="234">
        <f>O190*H190</f>
        <v>0</v>
      </c>
      <c r="Q190" s="234">
        <v>0</v>
      </c>
      <c r="R190" s="234">
        <f>Q190*H190</f>
        <v>0</v>
      </c>
      <c r="S190" s="234">
        <v>0</v>
      </c>
      <c r="T190" s="23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6" t="s">
        <v>203</v>
      </c>
      <c r="AT190" s="236" t="s">
        <v>216</v>
      </c>
      <c r="AU190" s="236" t="s">
        <v>83</v>
      </c>
      <c r="AY190" s="14" t="s">
        <v>188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4" t="s">
        <v>81</v>
      </c>
      <c r="BK190" s="237">
        <f>ROUND(I190*H190,2)</f>
        <v>0</v>
      </c>
      <c r="BL190" s="14" t="s">
        <v>194</v>
      </c>
      <c r="BM190" s="236" t="s">
        <v>416</v>
      </c>
    </row>
    <row r="191" s="2" customFormat="1" ht="14.4" customHeight="1">
      <c r="A191" s="35"/>
      <c r="B191" s="36"/>
      <c r="C191" s="238" t="s">
        <v>417</v>
      </c>
      <c r="D191" s="238" t="s">
        <v>216</v>
      </c>
      <c r="E191" s="239" t="s">
        <v>1943</v>
      </c>
      <c r="F191" s="240" t="s">
        <v>1944</v>
      </c>
      <c r="G191" s="241" t="s">
        <v>1522</v>
      </c>
      <c r="H191" s="242">
        <v>11</v>
      </c>
      <c r="I191" s="243"/>
      <c r="J191" s="244">
        <f>ROUND(I191*H191,2)</f>
        <v>0</v>
      </c>
      <c r="K191" s="245"/>
      <c r="L191" s="246"/>
      <c r="M191" s="247" t="s">
        <v>1</v>
      </c>
      <c r="N191" s="248" t="s">
        <v>38</v>
      </c>
      <c r="O191" s="88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6" t="s">
        <v>203</v>
      </c>
      <c r="AT191" s="236" t="s">
        <v>216</v>
      </c>
      <c r="AU191" s="236" t="s">
        <v>83</v>
      </c>
      <c r="AY191" s="14" t="s">
        <v>188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4" t="s">
        <v>81</v>
      </c>
      <c r="BK191" s="237">
        <f>ROUND(I191*H191,2)</f>
        <v>0</v>
      </c>
      <c r="BL191" s="14" t="s">
        <v>194</v>
      </c>
      <c r="BM191" s="236" t="s">
        <v>420</v>
      </c>
    </row>
    <row r="192" s="2" customFormat="1" ht="14.4" customHeight="1">
      <c r="A192" s="35"/>
      <c r="B192" s="36"/>
      <c r="C192" s="238" t="s">
        <v>308</v>
      </c>
      <c r="D192" s="238" t="s">
        <v>216</v>
      </c>
      <c r="E192" s="239" t="s">
        <v>1945</v>
      </c>
      <c r="F192" s="240" t="s">
        <v>1946</v>
      </c>
      <c r="G192" s="241" t="s">
        <v>1522</v>
      </c>
      <c r="H192" s="242">
        <v>11</v>
      </c>
      <c r="I192" s="243"/>
      <c r="J192" s="244">
        <f>ROUND(I192*H192,2)</f>
        <v>0</v>
      </c>
      <c r="K192" s="245"/>
      <c r="L192" s="246"/>
      <c r="M192" s="247" t="s">
        <v>1</v>
      </c>
      <c r="N192" s="248" t="s">
        <v>38</v>
      </c>
      <c r="O192" s="88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6" t="s">
        <v>203</v>
      </c>
      <c r="AT192" s="236" t="s">
        <v>216</v>
      </c>
      <c r="AU192" s="236" t="s">
        <v>83</v>
      </c>
      <c r="AY192" s="14" t="s">
        <v>188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4" t="s">
        <v>81</v>
      </c>
      <c r="BK192" s="237">
        <f>ROUND(I192*H192,2)</f>
        <v>0</v>
      </c>
      <c r="BL192" s="14" t="s">
        <v>194</v>
      </c>
      <c r="BM192" s="236" t="s">
        <v>423</v>
      </c>
    </row>
    <row r="193" s="2" customFormat="1" ht="14.4" customHeight="1">
      <c r="A193" s="35"/>
      <c r="B193" s="36"/>
      <c r="C193" s="238" t="s">
        <v>424</v>
      </c>
      <c r="D193" s="238" t="s">
        <v>216</v>
      </c>
      <c r="E193" s="239" t="s">
        <v>1947</v>
      </c>
      <c r="F193" s="240" t="s">
        <v>1948</v>
      </c>
      <c r="G193" s="241" t="s">
        <v>1522</v>
      </c>
      <c r="H193" s="242">
        <v>11</v>
      </c>
      <c r="I193" s="243"/>
      <c r="J193" s="244">
        <f>ROUND(I193*H193,2)</f>
        <v>0</v>
      </c>
      <c r="K193" s="245"/>
      <c r="L193" s="246"/>
      <c r="M193" s="247" t="s">
        <v>1</v>
      </c>
      <c r="N193" s="248" t="s">
        <v>38</v>
      </c>
      <c r="O193" s="88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6" t="s">
        <v>203</v>
      </c>
      <c r="AT193" s="236" t="s">
        <v>216</v>
      </c>
      <c r="AU193" s="236" t="s">
        <v>83</v>
      </c>
      <c r="AY193" s="14" t="s">
        <v>188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4" t="s">
        <v>81</v>
      </c>
      <c r="BK193" s="237">
        <f>ROUND(I193*H193,2)</f>
        <v>0</v>
      </c>
      <c r="BL193" s="14" t="s">
        <v>194</v>
      </c>
      <c r="BM193" s="236" t="s">
        <v>427</v>
      </c>
    </row>
    <row r="194" s="2" customFormat="1" ht="14.4" customHeight="1">
      <c r="A194" s="35"/>
      <c r="B194" s="36"/>
      <c r="C194" s="238" t="s">
        <v>312</v>
      </c>
      <c r="D194" s="238" t="s">
        <v>216</v>
      </c>
      <c r="E194" s="239" t="s">
        <v>1949</v>
      </c>
      <c r="F194" s="240" t="s">
        <v>1950</v>
      </c>
      <c r="G194" s="241" t="s">
        <v>235</v>
      </c>
      <c r="H194" s="242">
        <v>15</v>
      </c>
      <c r="I194" s="243"/>
      <c r="J194" s="244">
        <f>ROUND(I194*H194,2)</f>
        <v>0</v>
      </c>
      <c r="K194" s="245"/>
      <c r="L194" s="246"/>
      <c r="M194" s="247" t="s">
        <v>1</v>
      </c>
      <c r="N194" s="248" t="s">
        <v>38</v>
      </c>
      <c r="O194" s="88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6" t="s">
        <v>203</v>
      </c>
      <c r="AT194" s="236" t="s">
        <v>216</v>
      </c>
      <c r="AU194" s="236" t="s">
        <v>83</v>
      </c>
      <c r="AY194" s="14" t="s">
        <v>188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4" t="s">
        <v>81</v>
      </c>
      <c r="BK194" s="237">
        <f>ROUND(I194*H194,2)</f>
        <v>0</v>
      </c>
      <c r="BL194" s="14" t="s">
        <v>194</v>
      </c>
      <c r="BM194" s="236" t="s">
        <v>430</v>
      </c>
    </row>
    <row r="195" s="2" customFormat="1" ht="14.4" customHeight="1">
      <c r="A195" s="35"/>
      <c r="B195" s="36"/>
      <c r="C195" s="224" t="s">
        <v>431</v>
      </c>
      <c r="D195" s="224" t="s">
        <v>190</v>
      </c>
      <c r="E195" s="225" t="s">
        <v>1749</v>
      </c>
      <c r="F195" s="226" t="s">
        <v>1750</v>
      </c>
      <c r="G195" s="227" t="s">
        <v>1751</v>
      </c>
      <c r="H195" s="257"/>
      <c r="I195" s="229"/>
      <c r="J195" s="230">
        <f>ROUND(I195*H195,2)</f>
        <v>0</v>
      </c>
      <c r="K195" s="231"/>
      <c r="L195" s="41"/>
      <c r="M195" s="232" t="s">
        <v>1</v>
      </c>
      <c r="N195" s="233" t="s">
        <v>38</v>
      </c>
      <c r="O195" s="88"/>
      <c r="P195" s="234">
        <f>O195*H195</f>
        <v>0</v>
      </c>
      <c r="Q195" s="234">
        <v>0</v>
      </c>
      <c r="R195" s="234">
        <f>Q195*H195</f>
        <v>0</v>
      </c>
      <c r="S195" s="234">
        <v>0</v>
      </c>
      <c r="T195" s="23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6" t="s">
        <v>194</v>
      </c>
      <c r="AT195" s="236" t="s">
        <v>190</v>
      </c>
      <c r="AU195" s="236" t="s">
        <v>83</v>
      </c>
      <c r="AY195" s="14" t="s">
        <v>188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4" t="s">
        <v>81</v>
      </c>
      <c r="BK195" s="237">
        <f>ROUND(I195*H195,2)</f>
        <v>0</v>
      </c>
      <c r="BL195" s="14" t="s">
        <v>194</v>
      </c>
      <c r="BM195" s="236" t="s">
        <v>434</v>
      </c>
    </row>
    <row r="196" s="2" customFormat="1" ht="14.4" customHeight="1">
      <c r="A196" s="35"/>
      <c r="B196" s="36"/>
      <c r="C196" s="224" t="s">
        <v>315</v>
      </c>
      <c r="D196" s="224" t="s">
        <v>190</v>
      </c>
      <c r="E196" s="225" t="s">
        <v>1752</v>
      </c>
      <c r="F196" s="226" t="s">
        <v>1753</v>
      </c>
      <c r="G196" s="227" t="s">
        <v>1751</v>
      </c>
      <c r="H196" s="257"/>
      <c r="I196" s="229"/>
      <c r="J196" s="230">
        <f>ROUND(I196*H196,2)</f>
        <v>0</v>
      </c>
      <c r="K196" s="231"/>
      <c r="L196" s="41"/>
      <c r="M196" s="232" t="s">
        <v>1</v>
      </c>
      <c r="N196" s="233" t="s">
        <v>38</v>
      </c>
      <c r="O196" s="88"/>
      <c r="P196" s="234">
        <f>O196*H196</f>
        <v>0</v>
      </c>
      <c r="Q196" s="234">
        <v>0</v>
      </c>
      <c r="R196" s="234">
        <f>Q196*H196</f>
        <v>0</v>
      </c>
      <c r="S196" s="234">
        <v>0</v>
      </c>
      <c r="T196" s="23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6" t="s">
        <v>194</v>
      </c>
      <c r="AT196" s="236" t="s">
        <v>190</v>
      </c>
      <c r="AU196" s="236" t="s">
        <v>83</v>
      </c>
      <c r="AY196" s="14" t="s">
        <v>188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4" t="s">
        <v>81</v>
      </c>
      <c r="BK196" s="237">
        <f>ROUND(I196*H196,2)</f>
        <v>0</v>
      </c>
      <c r="BL196" s="14" t="s">
        <v>194</v>
      </c>
      <c r="BM196" s="236" t="s">
        <v>437</v>
      </c>
    </row>
    <row r="197" s="2" customFormat="1" ht="14.4" customHeight="1">
      <c r="A197" s="35"/>
      <c r="B197" s="36"/>
      <c r="C197" s="224" t="s">
        <v>438</v>
      </c>
      <c r="D197" s="224" t="s">
        <v>190</v>
      </c>
      <c r="E197" s="225" t="s">
        <v>1754</v>
      </c>
      <c r="F197" s="226" t="s">
        <v>1755</v>
      </c>
      <c r="G197" s="227" t="s">
        <v>1751</v>
      </c>
      <c r="H197" s="257"/>
      <c r="I197" s="229"/>
      <c r="J197" s="230">
        <f>ROUND(I197*H197,2)</f>
        <v>0</v>
      </c>
      <c r="K197" s="231"/>
      <c r="L197" s="41"/>
      <c r="M197" s="232" t="s">
        <v>1</v>
      </c>
      <c r="N197" s="233" t="s">
        <v>38</v>
      </c>
      <c r="O197" s="88"/>
      <c r="P197" s="234">
        <f>O197*H197</f>
        <v>0</v>
      </c>
      <c r="Q197" s="234">
        <v>0</v>
      </c>
      <c r="R197" s="234">
        <f>Q197*H197</f>
        <v>0</v>
      </c>
      <c r="S197" s="234">
        <v>0</v>
      </c>
      <c r="T197" s="23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6" t="s">
        <v>194</v>
      </c>
      <c r="AT197" s="236" t="s">
        <v>190</v>
      </c>
      <c r="AU197" s="236" t="s">
        <v>83</v>
      </c>
      <c r="AY197" s="14" t="s">
        <v>188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4" t="s">
        <v>81</v>
      </c>
      <c r="BK197" s="237">
        <f>ROUND(I197*H197,2)</f>
        <v>0</v>
      </c>
      <c r="BL197" s="14" t="s">
        <v>194</v>
      </c>
      <c r="BM197" s="236" t="s">
        <v>441</v>
      </c>
    </row>
    <row r="198" s="12" customFormat="1" ht="22.8" customHeight="1">
      <c r="A198" s="12"/>
      <c r="B198" s="208"/>
      <c r="C198" s="209"/>
      <c r="D198" s="210" t="s">
        <v>72</v>
      </c>
      <c r="E198" s="222" t="s">
        <v>1790</v>
      </c>
      <c r="F198" s="222" t="s">
        <v>1951</v>
      </c>
      <c r="G198" s="209"/>
      <c r="H198" s="209"/>
      <c r="I198" s="212"/>
      <c r="J198" s="223">
        <f>BK198</f>
        <v>0</v>
      </c>
      <c r="K198" s="209"/>
      <c r="L198" s="214"/>
      <c r="M198" s="215"/>
      <c r="N198" s="216"/>
      <c r="O198" s="216"/>
      <c r="P198" s="217">
        <f>SUM(P199:P202)</f>
        <v>0</v>
      </c>
      <c r="Q198" s="216"/>
      <c r="R198" s="217">
        <f>SUM(R199:R202)</f>
        <v>0</v>
      </c>
      <c r="S198" s="216"/>
      <c r="T198" s="218">
        <f>SUM(T199:T202)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9" t="s">
        <v>81</v>
      </c>
      <c r="AT198" s="220" t="s">
        <v>72</v>
      </c>
      <c r="AU198" s="220" t="s">
        <v>81</v>
      </c>
      <c r="AY198" s="219" t="s">
        <v>188</v>
      </c>
      <c r="BK198" s="221">
        <f>SUM(BK199:BK202)</f>
        <v>0</v>
      </c>
    </row>
    <row r="199" s="2" customFormat="1" ht="14.4" customHeight="1">
      <c r="A199" s="35"/>
      <c r="B199" s="36"/>
      <c r="C199" s="238" t="s">
        <v>319</v>
      </c>
      <c r="D199" s="238" t="s">
        <v>216</v>
      </c>
      <c r="E199" s="239" t="s">
        <v>1952</v>
      </c>
      <c r="F199" s="240" t="s">
        <v>1953</v>
      </c>
      <c r="G199" s="241" t="s">
        <v>1194</v>
      </c>
      <c r="H199" s="242">
        <v>2.2000000000000002</v>
      </c>
      <c r="I199" s="243"/>
      <c r="J199" s="244">
        <f>ROUND(I199*H199,2)</f>
        <v>0</v>
      </c>
      <c r="K199" s="245"/>
      <c r="L199" s="246"/>
      <c r="M199" s="247" t="s">
        <v>1</v>
      </c>
      <c r="N199" s="248" t="s">
        <v>38</v>
      </c>
      <c r="O199" s="88"/>
      <c r="P199" s="234">
        <f>O199*H199</f>
        <v>0</v>
      </c>
      <c r="Q199" s="234">
        <v>0</v>
      </c>
      <c r="R199" s="234">
        <f>Q199*H199</f>
        <v>0</v>
      </c>
      <c r="S199" s="234">
        <v>0</v>
      </c>
      <c r="T199" s="23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6" t="s">
        <v>203</v>
      </c>
      <c r="AT199" s="236" t="s">
        <v>216</v>
      </c>
      <c r="AU199" s="236" t="s">
        <v>83</v>
      </c>
      <c r="AY199" s="14" t="s">
        <v>188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4" t="s">
        <v>81</v>
      </c>
      <c r="BK199" s="237">
        <f>ROUND(I199*H199,2)</f>
        <v>0</v>
      </c>
      <c r="BL199" s="14" t="s">
        <v>194</v>
      </c>
      <c r="BM199" s="236" t="s">
        <v>444</v>
      </c>
    </row>
    <row r="200" s="2" customFormat="1" ht="14.4" customHeight="1">
      <c r="A200" s="35"/>
      <c r="B200" s="36"/>
      <c r="C200" s="224" t="s">
        <v>445</v>
      </c>
      <c r="D200" s="224" t="s">
        <v>190</v>
      </c>
      <c r="E200" s="225" t="s">
        <v>1749</v>
      </c>
      <c r="F200" s="226" t="s">
        <v>1750</v>
      </c>
      <c r="G200" s="227" t="s">
        <v>1751</v>
      </c>
      <c r="H200" s="257"/>
      <c r="I200" s="229"/>
      <c r="J200" s="230">
        <f>ROUND(I200*H200,2)</f>
        <v>0</v>
      </c>
      <c r="K200" s="231"/>
      <c r="L200" s="41"/>
      <c r="M200" s="232" t="s">
        <v>1</v>
      </c>
      <c r="N200" s="233" t="s">
        <v>38</v>
      </c>
      <c r="O200" s="88"/>
      <c r="P200" s="234">
        <f>O200*H200</f>
        <v>0</v>
      </c>
      <c r="Q200" s="234">
        <v>0</v>
      </c>
      <c r="R200" s="234">
        <f>Q200*H200</f>
        <v>0</v>
      </c>
      <c r="S200" s="234">
        <v>0</v>
      </c>
      <c r="T200" s="23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6" t="s">
        <v>194</v>
      </c>
      <c r="AT200" s="236" t="s">
        <v>190</v>
      </c>
      <c r="AU200" s="236" t="s">
        <v>83</v>
      </c>
      <c r="AY200" s="14" t="s">
        <v>188</v>
      </c>
      <c r="BE200" s="237">
        <f>IF(N200="základní",J200,0)</f>
        <v>0</v>
      </c>
      <c r="BF200" s="237">
        <f>IF(N200="snížená",J200,0)</f>
        <v>0</v>
      </c>
      <c r="BG200" s="237">
        <f>IF(N200="zákl. přenesená",J200,0)</f>
        <v>0</v>
      </c>
      <c r="BH200" s="237">
        <f>IF(N200="sníž. přenesená",J200,0)</f>
        <v>0</v>
      </c>
      <c r="BI200" s="237">
        <f>IF(N200="nulová",J200,0)</f>
        <v>0</v>
      </c>
      <c r="BJ200" s="14" t="s">
        <v>81</v>
      </c>
      <c r="BK200" s="237">
        <f>ROUND(I200*H200,2)</f>
        <v>0</v>
      </c>
      <c r="BL200" s="14" t="s">
        <v>194</v>
      </c>
      <c r="BM200" s="236" t="s">
        <v>448</v>
      </c>
    </row>
    <row r="201" s="2" customFormat="1" ht="14.4" customHeight="1">
      <c r="A201" s="35"/>
      <c r="B201" s="36"/>
      <c r="C201" s="224" t="s">
        <v>322</v>
      </c>
      <c r="D201" s="224" t="s">
        <v>190</v>
      </c>
      <c r="E201" s="225" t="s">
        <v>1752</v>
      </c>
      <c r="F201" s="226" t="s">
        <v>1753</v>
      </c>
      <c r="G201" s="227" t="s">
        <v>1751</v>
      </c>
      <c r="H201" s="257"/>
      <c r="I201" s="229"/>
      <c r="J201" s="230">
        <f>ROUND(I201*H201,2)</f>
        <v>0</v>
      </c>
      <c r="K201" s="231"/>
      <c r="L201" s="41"/>
      <c r="M201" s="232" t="s">
        <v>1</v>
      </c>
      <c r="N201" s="233" t="s">
        <v>38</v>
      </c>
      <c r="O201" s="88"/>
      <c r="P201" s="234">
        <f>O201*H201</f>
        <v>0</v>
      </c>
      <c r="Q201" s="234">
        <v>0</v>
      </c>
      <c r="R201" s="234">
        <f>Q201*H201</f>
        <v>0</v>
      </c>
      <c r="S201" s="234">
        <v>0</v>
      </c>
      <c r="T201" s="23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6" t="s">
        <v>194</v>
      </c>
      <c r="AT201" s="236" t="s">
        <v>190</v>
      </c>
      <c r="AU201" s="236" t="s">
        <v>83</v>
      </c>
      <c r="AY201" s="14" t="s">
        <v>188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4" t="s">
        <v>81</v>
      </c>
      <c r="BK201" s="237">
        <f>ROUND(I201*H201,2)</f>
        <v>0</v>
      </c>
      <c r="BL201" s="14" t="s">
        <v>194</v>
      </c>
      <c r="BM201" s="236" t="s">
        <v>451</v>
      </c>
    </row>
    <row r="202" s="2" customFormat="1" ht="14.4" customHeight="1">
      <c r="A202" s="35"/>
      <c r="B202" s="36"/>
      <c r="C202" s="224" t="s">
        <v>452</v>
      </c>
      <c r="D202" s="224" t="s">
        <v>190</v>
      </c>
      <c r="E202" s="225" t="s">
        <v>1754</v>
      </c>
      <c r="F202" s="226" t="s">
        <v>1755</v>
      </c>
      <c r="G202" s="227" t="s">
        <v>1751</v>
      </c>
      <c r="H202" s="257"/>
      <c r="I202" s="229"/>
      <c r="J202" s="230">
        <f>ROUND(I202*H202,2)</f>
        <v>0</v>
      </c>
      <c r="K202" s="231"/>
      <c r="L202" s="41"/>
      <c r="M202" s="232" t="s">
        <v>1</v>
      </c>
      <c r="N202" s="233" t="s">
        <v>38</v>
      </c>
      <c r="O202" s="88"/>
      <c r="P202" s="234">
        <f>O202*H202</f>
        <v>0</v>
      </c>
      <c r="Q202" s="234">
        <v>0</v>
      </c>
      <c r="R202" s="234">
        <f>Q202*H202</f>
        <v>0</v>
      </c>
      <c r="S202" s="234">
        <v>0</v>
      </c>
      <c r="T202" s="23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6" t="s">
        <v>194</v>
      </c>
      <c r="AT202" s="236" t="s">
        <v>190</v>
      </c>
      <c r="AU202" s="236" t="s">
        <v>83</v>
      </c>
      <c r="AY202" s="14" t="s">
        <v>188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4" t="s">
        <v>81</v>
      </c>
      <c r="BK202" s="237">
        <f>ROUND(I202*H202,2)</f>
        <v>0</v>
      </c>
      <c r="BL202" s="14" t="s">
        <v>194</v>
      </c>
      <c r="BM202" s="236" t="s">
        <v>455</v>
      </c>
    </row>
    <row r="203" s="12" customFormat="1" ht="22.8" customHeight="1">
      <c r="A203" s="12"/>
      <c r="B203" s="208"/>
      <c r="C203" s="209"/>
      <c r="D203" s="210" t="s">
        <v>72</v>
      </c>
      <c r="E203" s="222" t="s">
        <v>1815</v>
      </c>
      <c r="F203" s="222" t="s">
        <v>1738</v>
      </c>
      <c r="G203" s="209"/>
      <c r="H203" s="209"/>
      <c r="I203" s="212"/>
      <c r="J203" s="223">
        <f>BK203</f>
        <v>0</v>
      </c>
      <c r="K203" s="209"/>
      <c r="L203" s="214"/>
      <c r="M203" s="215"/>
      <c r="N203" s="216"/>
      <c r="O203" s="216"/>
      <c r="P203" s="217">
        <f>SUM(P204:P248)</f>
        <v>0</v>
      </c>
      <c r="Q203" s="216"/>
      <c r="R203" s="217">
        <f>SUM(R204:R248)</f>
        <v>0</v>
      </c>
      <c r="S203" s="216"/>
      <c r="T203" s="218">
        <f>SUM(T204:T248)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9" t="s">
        <v>81</v>
      </c>
      <c r="AT203" s="220" t="s">
        <v>72</v>
      </c>
      <c r="AU203" s="220" t="s">
        <v>81</v>
      </c>
      <c r="AY203" s="219" t="s">
        <v>188</v>
      </c>
      <c r="BK203" s="221">
        <f>SUM(BK204:BK248)</f>
        <v>0</v>
      </c>
    </row>
    <row r="204" s="2" customFormat="1" ht="14.4" customHeight="1">
      <c r="A204" s="35"/>
      <c r="B204" s="36"/>
      <c r="C204" s="224" t="s">
        <v>326</v>
      </c>
      <c r="D204" s="224" t="s">
        <v>190</v>
      </c>
      <c r="E204" s="225" t="s">
        <v>1954</v>
      </c>
      <c r="F204" s="226" t="s">
        <v>1955</v>
      </c>
      <c r="G204" s="227" t="s">
        <v>1522</v>
      </c>
      <c r="H204" s="228">
        <v>1</v>
      </c>
      <c r="I204" s="229"/>
      <c r="J204" s="230">
        <f>ROUND(I204*H204,2)</f>
        <v>0</v>
      </c>
      <c r="K204" s="231"/>
      <c r="L204" s="41"/>
      <c r="M204" s="232" t="s">
        <v>1</v>
      </c>
      <c r="N204" s="233" t="s">
        <v>38</v>
      </c>
      <c r="O204" s="88"/>
      <c r="P204" s="234">
        <f>O204*H204</f>
        <v>0</v>
      </c>
      <c r="Q204" s="234">
        <v>0</v>
      </c>
      <c r="R204" s="234">
        <f>Q204*H204</f>
        <v>0</v>
      </c>
      <c r="S204" s="234">
        <v>0</v>
      </c>
      <c r="T204" s="23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6" t="s">
        <v>194</v>
      </c>
      <c r="AT204" s="236" t="s">
        <v>190</v>
      </c>
      <c r="AU204" s="236" t="s">
        <v>83</v>
      </c>
      <c r="AY204" s="14" t="s">
        <v>188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4" t="s">
        <v>81</v>
      </c>
      <c r="BK204" s="237">
        <f>ROUND(I204*H204,2)</f>
        <v>0</v>
      </c>
      <c r="BL204" s="14" t="s">
        <v>194</v>
      </c>
      <c r="BM204" s="236" t="s">
        <v>458</v>
      </c>
    </row>
    <row r="205" s="2" customFormat="1" ht="14.4" customHeight="1">
      <c r="A205" s="35"/>
      <c r="B205" s="36"/>
      <c r="C205" s="224" t="s">
        <v>459</v>
      </c>
      <c r="D205" s="224" t="s">
        <v>190</v>
      </c>
      <c r="E205" s="225" t="s">
        <v>1956</v>
      </c>
      <c r="F205" s="226" t="s">
        <v>1957</v>
      </c>
      <c r="G205" s="227" t="s">
        <v>1522</v>
      </c>
      <c r="H205" s="228">
        <v>1</v>
      </c>
      <c r="I205" s="229"/>
      <c r="J205" s="230">
        <f>ROUND(I205*H205,2)</f>
        <v>0</v>
      </c>
      <c r="K205" s="231"/>
      <c r="L205" s="41"/>
      <c r="M205" s="232" t="s">
        <v>1</v>
      </c>
      <c r="N205" s="233" t="s">
        <v>38</v>
      </c>
      <c r="O205" s="88"/>
      <c r="P205" s="234">
        <f>O205*H205</f>
        <v>0</v>
      </c>
      <c r="Q205" s="234">
        <v>0</v>
      </c>
      <c r="R205" s="234">
        <f>Q205*H205</f>
        <v>0</v>
      </c>
      <c r="S205" s="234">
        <v>0</v>
      </c>
      <c r="T205" s="23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6" t="s">
        <v>194</v>
      </c>
      <c r="AT205" s="236" t="s">
        <v>190</v>
      </c>
      <c r="AU205" s="236" t="s">
        <v>83</v>
      </c>
      <c r="AY205" s="14" t="s">
        <v>188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4" t="s">
        <v>81</v>
      </c>
      <c r="BK205" s="237">
        <f>ROUND(I205*H205,2)</f>
        <v>0</v>
      </c>
      <c r="BL205" s="14" t="s">
        <v>194</v>
      </c>
      <c r="BM205" s="236" t="s">
        <v>462</v>
      </c>
    </row>
    <row r="206" s="2" customFormat="1" ht="14.4" customHeight="1">
      <c r="A206" s="35"/>
      <c r="B206" s="36"/>
      <c r="C206" s="224" t="s">
        <v>329</v>
      </c>
      <c r="D206" s="224" t="s">
        <v>190</v>
      </c>
      <c r="E206" s="225" t="s">
        <v>1958</v>
      </c>
      <c r="F206" s="226" t="s">
        <v>1959</v>
      </c>
      <c r="G206" s="227" t="s">
        <v>1522</v>
      </c>
      <c r="H206" s="228">
        <v>2</v>
      </c>
      <c r="I206" s="229"/>
      <c r="J206" s="230">
        <f>ROUND(I206*H206,2)</f>
        <v>0</v>
      </c>
      <c r="K206" s="231"/>
      <c r="L206" s="41"/>
      <c r="M206" s="232" t="s">
        <v>1</v>
      </c>
      <c r="N206" s="233" t="s">
        <v>38</v>
      </c>
      <c r="O206" s="88"/>
      <c r="P206" s="234">
        <f>O206*H206</f>
        <v>0</v>
      </c>
      <c r="Q206" s="234">
        <v>0</v>
      </c>
      <c r="R206" s="234">
        <f>Q206*H206</f>
        <v>0</v>
      </c>
      <c r="S206" s="234">
        <v>0</v>
      </c>
      <c r="T206" s="23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6" t="s">
        <v>194</v>
      </c>
      <c r="AT206" s="236" t="s">
        <v>190</v>
      </c>
      <c r="AU206" s="236" t="s">
        <v>83</v>
      </c>
      <c r="AY206" s="14" t="s">
        <v>188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4" t="s">
        <v>81</v>
      </c>
      <c r="BK206" s="237">
        <f>ROUND(I206*H206,2)</f>
        <v>0</v>
      </c>
      <c r="BL206" s="14" t="s">
        <v>194</v>
      </c>
      <c r="BM206" s="236" t="s">
        <v>465</v>
      </c>
    </row>
    <row r="207" s="2" customFormat="1" ht="14.4" customHeight="1">
      <c r="A207" s="35"/>
      <c r="B207" s="36"/>
      <c r="C207" s="224" t="s">
        <v>466</v>
      </c>
      <c r="D207" s="224" t="s">
        <v>190</v>
      </c>
      <c r="E207" s="225" t="s">
        <v>1791</v>
      </c>
      <c r="F207" s="226" t="s">
        <v>1792</v>
      </c>
      <c r="G207" s="227" t="s">
        <v>1522</v>
      </c>
      <c r="H207" s="228">
        <v>19</v>
      </c>
      <c r="I207" s="229"/>
      <c r="J207" s="230">
        <f>ROUND(I207*H207,2)</f>
        <v>0</v>
      </c>
      <c r="K207" s="231"/>
      <c r="L207" s="41"/>
      <c r="M207" s="232" t="s">
        <v>1</v>
      </c>
      <c r="N207" s="233" t="s">
        <v>38</v>
      </c>
      <c r="O207" s="88"/>
      <c r="P207" s="234">
        <f>O207*H207</f>
        <v>0</v>
      </c>
      <c r="Q207" s="234">
        <v>0</v>
      </c>
      <c r="R207" s="234">
        <f>Q207*H207</f>
        <v>0</v>
      </c>
      <c r="S207" s="234">
        <v>0</v>
      </c>
      <c r="T207" s="23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6" t="s">
        <v>194</v>
      </c>
      <c r="AT207" s="236" t="s">
        <v>190</v>
      </c>
      <c r="AU207" s="236" t="s">
        <v>83</v>
      </c>
      <c r="AY207" s="14" t="s">
        <v>188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4" t="s">
        <v>81</v>
      </c>
      <c r="BK207" s="237">
        <f>ROUND(I207*H207,2)</f>
        <v>0</v>
      </c>
      <c r="BL207" s="14" t="s">
        <v>194</v>
      </c>
      <c r="BM207" s="236" t="s">
        <v>469</v>
      </c>
    </row>
    <row r="208" s="2" customFormat="1" ht="14.4" customHeight="1">
      <c r="A208" s="35"/>
      <c r="B208" s="36"/>
      <c r="C208" s="224" t="s">
        <v>333</v>
      </c>
      <c r="D208" s="224" t="s">
        <v>190</v>
      </c>
      <c r="E208" s="225" t="s">
        <v>1793</v>
      </c>
      <c r="F208" s="226" t="s">
        <v>1794</v>
      </c>
      <c r="G208" s="227" t="s">
        <v>1522</v>
      </c>
      <c r="H208" s="228">
        <v>2</v>
      </c>
      <c r="I208" s="229"/>
      <c r="J208" s="230">
        <f>ROUND(I208*H208,2)</f>
        <v>0</v>
      </c>
      <c r="K208" s="231"/>
      <c r="L208" s="41"/>
      <c r="M208" s="232" t="s">
        <v>1</v>
      </c>
      <c r="N208" s="233" t="s">
        <v>38</v>
      </c>
      <c r="O208" s="88"/>
      <c r="P208" s="234">
        <f>O208*H208</f>
        <v>0</v>
      </c>
      <c r="Q208" s="234">
        <v>0</v>
      </c>
      <c r="R208" s="234">
        <f>Q208*H208</f>
        <v>0</v>
      </c>
      <c r="S208" s="234">
        <v>0</v>
      </c>
      <c r="T208" s="23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6" t="s">
        <v>194</v>
      </c>
      <c r="AT208" s="236" t="s">
        <v>190</v>
      </c>
      <c r="AU208" s="236" t="s">
        <v>83</v>
      </c>
      <c r="AY208" s="14" t="s">
        <v>188</v>
      </c>
      <c r="BE208" s="237">
        <f>IF(N208="základní",J208,0)</f>
        <v>0</v>
      </c>
      <c r="BF208" s="237">
        <f>IF(N208="snížená",J208,0)</f>
        <v>0</v>
      </c>
      <c r="BG208" s="237">
        <f>IF(N208="zákl. přenesená",J208,0)</f>
        <v>0</v>
      </c>
      <c r="BH208" s="237">
        <f>IF(N208="sníž. přenesená",J208,0)</f>
        <v>0</v>
      </c>
      <c r="BI208" s="237">
        <f>IF(N208="nulová",J208,0)</f>
        <v>0</v>
      </c>
      <c r="BJ208" s="14" t="s">
        <v>81</v>
      </c>
      <c r="BK208" s="237">
        <f>ROUND(I208*H208,2)</f>
        <v>0</v>
      </c>
      <c r="BL208" s="14" t="s">
        <v>194</v>
      </c>
      <c r="BM208" s="236" t="s">
        <v>472</v>
      </c>
    </row>
    <row r="209" s="2" customFormat="1" ht="14.4" customHeight="1">
      <c r="A209" s="35"/>
      <c r="B209" s="36"/>
      <c r="C209" s="224" t="s">
        <v>473</v>
      </c>
      <c r="D209" s="224" t="s">
        <v>190</v>
      </c>
      <c r="E209" s="225" t="s">
        <v>1795</v>
      </c>
      <c r="F209" s="226" t="s">
        <v>1796</v>
      </c>
      <c r="G209" s="227" t="s">
        <v>1522</v>
      </c>
      <c r="H209" s="228">
        <v>6</v>
      </c>
      <c r="I209" s="229"/>
      <c r="J209" s="230">
        <f>ROUND(I209*H209,2)</f>
        <v>0</v>
      </c>
      <c r="K209" s="231"/>
      <c r="L209" s="41"/>
      <c r="M209" s="232" t="s">
        <v>1</v>
      </c>
      <c r="N209" s="233" t="s">
        <v>38</v>
      </c>
      <c r="O209" s="88"/>
      <c r="P209" s="234">
        <f>O209*H209</f>
        <v>0</v>
      </c>
      <c r="Q209" s="234">
        <v>0</v>
      </c>
      <c r="R209" s="234">
        <f>Q209*H209</f>
        <v>0</v>
      </c>
      <c r="S209" s="234">
        <v>0</v>
      </c>
      <c r="T209" s="23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6" t="s">
        <v>194</v>
      </c>
      <c r="AT209" s="236" t="s">
        <v>190</v>
      </c>
      <c r="AU209" s="236" t="s">
        <v>83</v>
      </c>
      <c r="AY209" s="14" t="s">
        <v>188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4" t="s">
        <v>81</v>
      </c>
      <c r="BK209" s="237">
        <f>ROUND(I209*H209,2)</f>
        <v>0</v>
      </c>
      <c r="BL209" s="14" t="s">
        <v>194</v>
      </c>
      <c r="BM209" s="236" t="s">
        <v>476</v>
      </c>
    </row>
    <row r="210" s="2" customFormat="1" ht="14.4" customHeight="1">
      <c r="A210" s="35"/>
      <c r="B210" s="36"/>
      <c r="C210" s="224" t="s">
        <v>336</v>
      </c>
      <c r="D210" s="224" t="s">
        <v>190</v>
      </c>
      <c r="E210" s="225" t="s">
        <v>1797</v>
      </c>
      <c r="F210" s="226" t="s">
        <v>1798</v>
      </c>
      <c r="G210" s="227" t="s">
        <v>1522</v>
      </c>
      <c r="H210" s="228">
        <v>26</v>
      </c>
      <c r="I210" s="229"/>
      <c r="J210" s="230">
        <f>ROUND(I210*H210,2)</f>
        <v>0</v>
      </c>
      <c r="K210" s="231"/>
      <c r="L210" s="41"/>
      <c r="M210" s="232" t="s">
        <v>1</v>
      </c>
      <c r="N210" s="233" t="s">
        <v>38</v>
      </c>
      <c r="O210" s="88"/>
      <c r="P210" s="234">
        <f>O210*H210</f>
        <v>0</v>
      </c>
      <c r="Q210" s="234">
        <v>0</v>
      </c>
      <c r="R210" s="234">
        <f>Q210*H210</f>
        <v>0</v>
      </c>
      <c r="S210" s="234">
        <v>0</v>
      </c>
      <c r="T210" s="23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6" t="s">
        <v>194</v>
      </c>
      <c r="AT210" s="236" t="s">
        <v>190</v>
      </c>
      <c r="AU210" s="236" t="s">
        <v>83</v>
      </c>
      <c r="AY210" s="14" t="s">
        <v>188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4" t="s">
        <v>81</v>
      </c>
      <c r="BK210" s="237">
        <f>ROUND(I210*H210,2)</f>
        <v>0</v>
      </c>
      <c r="BL210" s="14" t="s">
        <v>194</v>
      </c>
      <c r="BM210" s="236" t="s">
        <v>479</v>
      </c>
    </row>
    <row r="211" s="2" customFormat="1" ht="14.4" customHeight="1">
      <c r="A211" s="35"/>
      <c r="B211" s="36"/>
      <c r="C211" s="224" t="s">
        <v>480</v>
      </c>
      <c r="D211" s="224" t="s">
        <v>190</v>
      </c>
      <c r="E211" s="225" t="s">
        <v>1799</v>
      </c>
      <c r="F211" s="226" t="s">
        <v>1800</v>
      </c>
      <c r="G211" s="227" t="s">
        <v>1522</v>
      </c>
      <c r="H211" s="228">
        <v>108</v>
      </c>
      <c r="I211" s="229"/>
      <c r="J211" s="230">
        <f>ROUND(I211*H211,2)</f>
        <v>0</v>
      </c>
      <c r="K211" s="231"/>
      <c r="L211" s="41"/>
      <c r="M211" s="232" t="s">
        <v>1</v>
      </c>
      <c r="N211" s="233" t="s">
        <v>38</v>
      </c>
      <c r="O211" s="88"/>
      <c r="P211" s="234">
        <f>O211*H211</f>
        <v>0</v>
      </c>
      <c r="Q211" s="234">
        <v>0</v>
      </c>
      <c r="R211" s="234">
        <f>Q211*H211</f>
        <v>0</v>
      </c>
      <c r="S211" s="234">
        <v>0</v>
      </c>
      <c r="T211" s="23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6" t="s">
        <v>194</v>
      </c>
      <c r="AT211" s="236" t="s">
        <v>190</v>
      </c>
      <c r="AU211" s="236" t="s">
        <v>83</v>
      </c>
      <c r="AY211" s="14" t="s">
        <v>188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4" t="s">
        <v>81</v>
      </c>
      <c r="BK211" s="237">
        <f>ROUND(I211*H211,2)</f>
        <v>0</v>
      </c>
      <c r="BL211" s="14" t="s">
        <v>194</v>
      </c>
      <c r="BM211" s="236" t="s">
        <v>483</v>
      </c>
    </row>
    <row r="212" s="2" customFormat="1" ht="14.4" customHeight="1">
      <c r="A212" s="35"/>
      <c r="B212" s="36"/>
      <c r="C212" s="224" t="s">
        <v>340</v>
      </c>
      <c r="D212" s="224" t="s">
        <v>190</v>
      </c>
      <c r="E212" s="225" t="s">
        <v>1960</v>
      </c>
      <c r="F212" s="226" t="s">
        <v>1961</v>
      </c>
      <c r="G212" s="227" t="s">
        <v>1522</v>
      </c>
      <c r="H212" s="228">
        <v>5</v>
      </c>
      <c r="I212" s="229"/>
      <c r="J212" s="230">
        <f>ROUND(I212*H212,2)</f>
        <v>0</v>
      </c>
      <c r="K212" s="231"/>
      <c r="L212" s="41"/>
      <c r="M212" s="232" t="s">
        <v>1</v>
      </c>
      <c r="N212" s="233" t="s">
        <v>38</v>
      </c>
      <c r="O212" s="88"/>
      <c r="P212" s="234">
        <f>O212*H212</f>
        <v>0</v>
      </c>
      <c r="Q212" s="234">
        <v>0</v>
      </c>
      <c r="R212" s="234">
        <f>Q212*H212</f>
        <v>0</v>
      </c>
      <c r="S212" s="234">
        <v>0</v>
      </c>
      <c r="T212" s="23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6" t="s">
        <v>194</v>
      </c>
      <c r="AT212" s="236" t="s">
        <v>190</v>
      </c>
      <c r="AU212" s="236" t="s">
        <v>83</v>
      </c>
      <c r="AY212" s="14" t="s">
        <v>188</v>
      </c>
      <c r="BE212" s="237">
        <f>IF(N212="základní",J212,0)</f>
        <v>0</v>
      </c>
      <c r="BF212" s="237">
        <f>IF(N212="snížená",J212,0)</f>
        <v>0</v>
      </c>
      <c r="BG212" s="237">
        <f>IF(N212="zákl. přenesená",J212,0)</f>
        <v>0</v>
      </c>
      <c r="BH212" s="237">
        <f>IF(N212="sníž. přenesená",J212,0)</f>
        <v>0</v>
      </c>
      <c r="BI212" s="237">
        <f>IF(N212="nulová",J212,0)</f>
        <v>0</v>
      </c>
      <c r="BJ212" s="14" t="s">
        <v>81</v>
      </c>
      <c r="BK212" s="237">
        <f>ROUND(I212*H212,2)</f>
        <v>0</v>
      </c>
      <c r="BL212" s="14" t="s">
        <v>194</v>
      </c>
      <c r="BM212" s="236" t="s">
        <v>486</v>
      </c>
    </row>
    <row r="213" s="2" customFormat="1" ht="14.4" customHeight="1">
      <c r="A213" s="35"/>
      <c r="B213" s="36"/>
      <c r="C213" s="224" t="s">
        <v>487</v>
      </c>
      <c r="D213" s="224" t="s">
        <v>190</v>
      </c>
      <c r="E213" s="225" t="s">
        <v>1962</v>
      </c>
      <c r="F213" s="226" t="s">
        <v>1963</v>
      </c>
      <c r="G213" s="227" t="s">
        <v>1522</v>
      </c>
      <c r="H213" s="228">
        <v>1</v>
      </c>
      <c r="I213" s="229"/>
      <c r="J213" s="230">
        <f>ROUND(I213*H213,2)</f>
        <v>0</v>
      </c>
      <c r="K213" s="231"/>
      <c r="L213" s="41"/>
      <c r="M213" s="232" t="s">
        <v>1</v>
      </c>
      <c r="N213" s="233" t="s">
        <v>38</v>
      </c>
      <c r="O213" s="88"/>
      <c r="P213" s="234">
        <f>O213*H213</f>
        <v>0</v>
      </c>
      <c r="Q213" s="234">
        <v>0</v>
      </c>
      <c r="R213" s="234">
        <f>Q213*H213</f>
        <v>0</v>
      </c>
      <c r="S213" s="234">
        <v>0</v>
      </c>
      <c r="T213" s="23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6" t="s">
        <v>194</v>
      </c>
      <c r="AT213" s="236" t="s">
        <v>190</v>
      </c>
      <c r="AU213" s="236" t="s">
        <v>83</v>
      </c>
      <c r="AY213" s="14" t="s">
        <v>188</v>
      </c>
      <c r="BE213" s="237">
        <f>IF(N213="základní",J213,0)</f>
        <v>0</v>
      </c>
      <c r="BF213" s="237">
        <f>IF(N213="snížená",J213,0)</f>
        <v>0</v>
      </c>
      <c r="BG213" s="237">
        <f>IF(N213="zákl. přenesená",J213,0)</f>
        <v>0</v>
      </c>
      <c r="BH213" s="237">
        <f>IF(N213="sníž. přenesená",J213,0)</f>
        <v>0</v>
      </c>
      <c r="BI213" s="237">
        <f>IF(N213="nulová",J213,0)</f>
        <v>0</v>
      </c>
      <c r="BJ213" s="14" t="s">
        <v>81</v>
      </c>
      <c r="BK213" s="237">
        <f>ROUND(I213*H213,2)</f>
        <v>0</v>
      </c>
      <c r="BL213" s="14" t="s">
        <v>194</v>
      </c>
      <c r="BM213" s="236" t="s">
        <v>490</v>
      </c>
    </row>
    <row r="214" s="2" customFormat="1" ht="14.4" customHeight="1">
      <c r="A214" s="35"/>
      <c r="B214" s="36"/>
      <c r="C214" s="224" t="s">
        <v>343</v>
      </c>
      <c r="D214" s="224" t="s">
        <v>190</v>
      </c>
      <c r="E214" s="225" t="s">
        <v>1964</v>
      </c>
      <c r="F214" s="226" t="s">
        <v>1965</v>
      </c>
      <c r="G214" s="227" t="s">
        <v>1522</v>
      </c>
      <c r="H214" s="228">
        <v>63</v>
      </c>
      <c r="I214" s="229"/>
      <c r="J214" s="230">
        <f>ROUND(I214*H214,2)</f>
        <v>0</v>
      </c>
      <c r="K214" s="231"/>
      <c r="L214" s="41"/>
      <c r="M214" s="232" t="s">
        <v>1</v>
      </c>
      <c r="N214" s="233" t="s">
        <v>38</v>
      </c>
      <c r="O214" s="88"/>
      <c r="P214" s="234">
        <f>O214*H214</f>
        <v>0</v>
      </c>
      <c r="Q214" s="234">
        <v>0</v>
      </c>
      <c r="R214" s="234">
        <f>Q214*H214</f>
        <v>0</v>
      </c>
      <c r="S214" s="234">
        <v>0</v>
      </c>
      <c r="T214" s="23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6" t="s">
        <v>194</v>
      </c>
      <c r="AT214" s="236" t="s">
        <v>190</v>
      </c>
      <c r="AU214" s="236" t="s">
        <v>83</v>
      </c>
      <c r="AY214" s="14" t="s">
        <v>188</v>
      </c>
      <c r="BE214" s="237">
        <f>IF(N214="základní",J214,0)</f>
        <v>0</v>
      </c>
      <c r="BF214" s="237">
        <f>IF(N214="snížená",J214,0)</f>
        <v>0</v>
      </c>
      <c r="BG214" s="237">
        <f>IF(N214="zákl. přenesená",J214,0)</f>
        <v>0</v>
      </c>
      <c r="BH214" s="237">
        <f>IF(N214="sníž. přenesená",J214,0)</f>
        <v>0</v>
      </c>
      <c r="BI214" s="237">
        <f>IF(N214="nulová",J214,0)</f>
        <v>0</v>
      </c>
      <c r="BJ214" s="14" t="s">
        <v>81</v>
      </c>
      <c r="BK214" s="237">
        <f>ROUND(I214*H214,2)</f>
        <v>0</v>
      </c>
      <c r="BL214" s="14" t="s">
        <v>194</v>
      </c>
      <c r="BM214" s="236" t="s">
        <v>493</v>
      </c>
    </row>
    <row r="215" s="2" customFormat="1" ht="14.4" customHeight="1">
      <c r="A215" s="35"/>
      <c r="B215" s="36"/>
      <c r="C215" s="224" t="s">
        <v>494</v>
      </c>
      <c r="D215" s="224" t="s">
        <v>190</v>
      </c>
      <c r="E215" s="225" t="s">
        <v>1801</v>
      </c>
      <c r="F215" s="226" t="s">
        <v>1802</v>
      </c>
      <c r="G215" s="227" t="s">
        <v>1522</v>
      </c>
      <c r="H215" s="228">
        <v>22</v>
      </c>
      <c r="I215" s="229"/>
      <c r="J215" s="230">
        <f>ROUND(I215*H215,2)</f>
        <v>0</v>
      </c>
      <c r="K215" s="231"/>
      <c r="L215" s="41"/>
      <c r="M215" s="232" t="s">
        <v>1</v>
      </c>
      <c r="N215" s="233" t="s">
        <v>38</v>
      </c>
      <c r="O215" s="88"/>
      <c r="P215" s="234">
        <f>O215*H215</f>
        <v>0</v>
      </c>
      <c r="Q215" s="234">
        <v>0</v>
      </c>
      <c r="R215" s="234">
        <f>Q215*H215</f>
        <v>0</v>
      </c>
      <c r="S215" s="234">
        <v>0</v>
      </c>
      <c r="T215" s="23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6" t="s">
        <v>194</v>
      </c>
      <c r="AT215" s="236" t="s">
        <v>190</v>
      </c>
      <c r="AU215" s="236" t="s">
        <v>83</v>
      </c>
      <c r="AY215" s="14" t="s">
        <v>188</v>
      </c>
      <c r="BE215" s="237">
        <f>IF(N215="základní",J215,0)</f>
        <v>0</v>
      </c>
      <c r="BF215" s="237">
        <f>IF(N215="snížená",J215,0)</f>
        <v>0</v>
      </c>
      <c r="BG215" s="237">
        <f>IF(N215="zákl. přenesená",J215,0)</f>
        <v>0</v>
      </c>
      <c r="BH215" s="237">
        <f>IF(N215="sníž. přenesená",J215,0)</f>
        <v>0</v>
      </c>
      <c r="BI215" s="237">
        <f>IF(N215="nulová",J215,0)</f>
        <v>0</v>
      </c>
      <c r="BJ215" s="14" t="s">
        <v>81</v>
      </c>
      <c r="BK215" s="237">
        <f>ROUND(I215*H215,2)</f>
        <v>0</v>
      </c>
      <c r="BL215" s="14" t="s">
        <v>194</v>
      </c>
      <c r="BM215" s="236" t="s">
        <v>497</v>
      </c>
    </row>
    <row r="216" s="2" customFormat="1" ht="14.4" customHeight="1">
      <c r="A216" s="35"/>
      <c r="B216" s="36"/>
      <c r="C216" s="224" t="s">
        <v>347</v>
      </c>
      <c r="D216" s="224" t="s">
        <v>190</v>
      </c>
      <c r="E216" s="225" t="s">
        <v>1801</v>
      </c>
      <c r="F216" s="226" t="s">
        <v>1802</v>
      </c>
      <c r="G216" s="227" t="s">
        <v>1522</v>
      </c>
      <c r="H216" s="228">
        <v>10</v>
      </c>
      <c r="I216" s="229"/>
      <c r="J216" s="230">
        <f>ROUND(I216*H216,2)</f>
        <v>0</v>
      </c>
      <c r="K216" s="231"/>
      <c r="L216" s="41"/>
      <c r="M216" s="232" t="s">
        <v>1</v>
      </c>
      <c r="N216" s="233" t="s">
        <v>38</v>
      </c>
      <c r="O216" s="88"/>
      <c r="P216" s="234">
        <f>O216*H216</f>
        <v>0</v>
      </c>
      <c r="Q216" s="234">
        <v>0</v>
      </c>
      <c r="R216" s="234">
        <f>Q216*H216</f>
        <v>0</v>
      </c>
      <c r="S216" s="234">
        <v>0</v>
      </c>
      <c r="T216" s="23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6" t="s">
        <v>194</v>
      </c>
      <c r="AT216" s="236" t="s">
        <v>190</v>
      </c>
      <c r="AU216" s="236" t="s">
        <v>83</v>
      </c>
      <c r="AY216" s="14" t="s">
        <v>188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4" t="s">
        <v>81</v>
      </c>
      <c r="BK216" s="237">
        <f>ROUND(I216*H216,2)</f>
        <v>0</v>
      </c>
      <c r="BL216" s="14" t="s">
        <v>194</v>
      </c>
      <c r="BM216" s="236" t="s">
        <v>500</v>
      </c>
    </row>
    <row r="217" s="2" customFormat="1" ht="14.4" customHeight="1">
      <c r="A217" s="35"/>
      <c r="B217" s="36"/>
      <c r="C217" s="224" t="s">
        <v>501</v>
      </c>
      <c r="D217" s="224" t="s">
        <v>190</v>
      </c>
      <c r="E217" s="225" t="s">
        <v>1801</v>
      </c>
      <c r="F217" s="226" t="s">
        <v>1802</v>
      </c>
      <c r="G217" s="227" t="s">
        <v>1522</v>
      </c>
      <c r="H217" s="228">
        <v>4</v>
      </c>
      <c r="I217" s="229"/>
      <c r="J217" s="230">
        <f>ROUND(I217*H217,2)</f>
        <v>0</v>
      </c>
      <c r="K217" s="231"/>
      <c r="L217" s="41"/>
      <c r="M217" s="232" t="s">
        <v>1</v>
      </c>
      <c r="N217" s="233" t="s">
        <v>38</v>
      </c>
      <c r="O217" s="88"/>
      <c r="P217" s="234">
        <f>O217*H217</f>
        <v>0</v>
      </c>
      <c r="Q217" s="234">
        <v>0</v>
      </c>
      <c r="R217" s="234">
        <f>Q217*H217</f>
        <v>0</v>
      </c>
      <c r="S217" s="234">
        <v>0</v>
      </c>
      <c r="T217" s="23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6" t="s">
        <v>194</v>
      </c>
      <c r="AT217" s="236" t="s">
        <v>190</v>
      </c>
      <c r="AU217" s="236" t="s">
        <v>83</v>
      </c>
      <c r="AY217" s="14" t="s">
        <v>188</v>
      </c>
      <c r="BE217" s="237">
        <f>IF(N217="základní",J217,0)</f>
        <v>0</v>
      </c>
      <c r="BF217" s="237">
        <f>IF(N217="snížená",J217,0)</f>
        <v>0</v>
      </c>
      <c r="BG217" s="237">
        <f>IF(N217="zákl. přenesená",J217,0)</f>
        <v>0</v>
      </c>
      <c r="BH217" s="237">
        <f>IF(N217="sníž. přenesená",J217,0)</f>
        <v>0</v>
      </c>
      <c r="BI217" s="237">
        <f>IF(N217="nulová",J217,0)</f>
        <v>0</v>
      </c>
      <c r="BJ217" s="14" t="s">
        <v>81</v>
      </c>
      <c r="BK217" s="237">
        <f>ROUND(I217*H217,2)</f>
        <v>0</v>
      </c>
      <c r="BL217" s="14" t="s">
        <v>194</v>
      </c>
      <c r="BM217" s="236" t="s">
        <v>504</v>
      </c>
    </row>
    <row r="218" s="2" customFormat="1" ht="14.4" customHeight="1">
      <c r="A218" s="35"/>
      <c r="B218" s="36"/>
      <c r="C218" s="224" t="s">
        <v>350</v>
      </c>
      <c r="D218" s="224" t="s">
        <v>190</v>
      </c>
      <c r="E218" s="225" t="s">
        <v>1966</v>
      </c>
      <c r="F218" s="226" t="s">
        <v>1967</v>
      </c>
      <c r="G218" s="227" t="s">
        <v>1522</v>
      </c>
      <c r="H218" s="228">
        <v>12</v>
      </c>
      <c r="I218" s="229"/>
      <c r="J218" s="230">
        <f>ROUND(I218*H218,2)</f>
        <v>0</v>
      </c>
      <c r="K218" s="231"/>
      <c r="L218" s="41"/>
      <c r="M218" s="232" t="s">
        <v>1</v>
      </c>
      <c r="N218" s="233" t="s">
        <v>38</v>
      </c>
      <c r="O218" s="88"/>
      <c r="P218" s="234">
        <f>O218*H218</f>
        <v>0</v>
      </c>
      <c r="Q218" s="234">
        <v>0</v>
      </c>
      <c r="R218" s="234">
        <f>Q218*H218</f>
        <v>0</v>
      </c>
      <c r="S218" s="234">
        <v>0</v>
      </c>
      <c r="T218" s="23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6" t="s">
        <v>194</v>
      </c>
      <c r="AT218" s="236" t="s">
        <v>190</v>
      </c>
      <c r="AU218" s="236" t="s">
        <v>83</v>
      </c>
      <c r="AY218" s="14" t="s">
        <v>188</v>
      </c>
      <c r="BE218" s="237">
        <f>IF(N218="základní",J218,0)</f>
        <v>0</v>
      </c>
      <c r="BF218" s="237">
        <f>IF(N218="snížená",J218,0)</f>
        <v>0</v>
      </c>
      <c r="BG218" s="237">
        <f>IF(N218="zákl. přenesená",J218,0)</f>
        <v>0</v>
      </c>
      <c r="BH218" s="237">
        <f>IF(N218="sníž. přenesená",J218,0)</f>
        <v>0</v>
      </c>
      <c r="BI218" s="237">
        <f>IF(N218="nulová",J218,0)</f>
        <v>0</v>
      </c>
      <c r="BJ218" s="14" t="s">
        <v>81</v>
      </c>
      <c r="BK218" s="237">
        <f>ROUND(I218*H218,2)</f>
        <v>0</v>
      </c>
      <c r="BL218" s="14" t="s">
        <v>194</v>
      </c>
      <c r="BM218" s="236" t="s">
        <v>507</v>
      </c>
    </row>
    <row r="219" s="2" customFormat="1" ht="14.4" customHeight="1">
      <c r="A219" s="35"/>
      <c r="B219" s="36"/>
      <c r="C219" s="224" t="s">
        <v>508</v>
      </c>
      <c r="D219" s="224" t="s">
        <v>190</v>
      </c>
      <c r="E219" s="225" t="s">
        <v>1805</v>
      </c>
      <c r="F219" s="226" t="s">
        <v>1806</v>
      </c>
      <c r="G219" s="227" t="s">
        <v>1522</v>
      </c>
      <c r="H219" s="228">
        <v>230</v>
      </c>
      <c r="I219" s="229"/>
      <c r="J219" s="230">
        <f>ROUND(I219*H219,2)</f>
        <v>0</v>
      </c>
      <c r="K219" s="231"/>
      <c r="L219" s="41"/>
      <c r="M219" s="232" t="s">
        <v>1</v>
      </c>
      <c r="N219" s="233" t="s">
        <v>38</v>
      </c>
      <c r="O219" s="88"/>
      <c r="P219" s="234">
        <f>O219*H219</f>
        <v>0</v>
      </c>
      <c r="Q219" s="234">
        <v>0</v>
      </c>
      <c r="R219" s="234">
        <f>Q219*H219</f>
        <v>0</v>
      </c>
      <c r="S219" s="234">
        <v>0</v>
      </c>
      <c r="T219" s="23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6" t="s">
        <v>194</v>
      </c>
      <c r="AT219" s="236" t="s">
        <v>190</v>
      </c>
      <c r="AU219" s="236" t="s">
        <v>83</v>
      </c>
      <c r="AY219" s="14" t="s">
        <v>188</v>
      </c>
      <c r="BE219" s="237">
        <f>IF(N219="základní",J219,0)</f>
        <v>0</v>
      </c>
      <c r="BF219" s="237">
        <f>IF(N219="snížená",J219,0)</f>
        <v>0</v>
      </c>
      <c r="BG219" s="237">
        <f>IF(N219="zákl. přenesená",J219,0)</f>
        <v>0</v>
      </c>
      <c r="BH219" s="237">
        <f>IF(N219="sníž. přenesená",J219,0)</f>
        <v>0</v>
      </c>
      <c r="BI219" s="237">
        <f>IF(N219="nulová",J219,0)</f>
        <v>0</v>
      </c>
      <c r="BJ219" s="14" t="s">
        <v>81</v>
      </c>
      <c r="BK219" s="237">
        <f>ROUND(I219*H219,2)</f>
        <v>0</v>
      </c>
      <c r="BL219" s="14" t="s">
        <v>194</v>
      </c>
      <c r="BM219" s="236" t="s">
        <v>511</v>
      </c>
    </row>
    <row r="220" s="2" customFormat="1" ht="14.4" customHeight="1">
      <c r="A220" s="35"/>
      <c r="B220" s="36"/>
      <c r="C220" s="224" t="s">
        <v>355</v>
      </c>
      <c r="D220" s="224" t="s">
        <v>190</v>
      </c>
      <c r="E220" s="225" t="s">
        <v>1807</v>
      </c>
      <c r="F220" s="226" t="s">
        <v>1808</v>
      </c>
      <c r="G220" s="227" t="s">
        <v>1522</v>
      </c>
      <c r="H220" s="228">
        <v>80</v>
      </c>
      <c r="I220" s="229"/>
      <c r="J220" s="230">
        <f>ROUND(I220*H220,2)</f>
        <v>0</v>
      </c>
      <c r="K220" s="231"/>
      <c r="L220" s="41"/>
      <c r="M220" s="232" t="s">
        <v>1</v>
      </c>
      <c r="N220" s="233" t="s">
        <v>38</v>
      </c>
      <c r="O220" s="88"/>
      <c r="P220" s="234">
        <f>O220*H220</f>
        <v>0</v>
      </c>
      <c r="Q220" s="234">
        <v>0</v>
      </c>
      <c r="R220" s="234">
        <f>Q220*H220</f>
        <v>0</v>
      </c>
      <c r="S220" s="234">
        <v>0</v>
      </c>
      <c r="T220" s="23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6" t="s">
        <v>194</v>
      </c>
      <c r="AT220" s="236" t="s">
        <v>190</v>
      </c>
      <c r="AU220" s="236" t="s">
        <v>83</v>
      </c>
      <c r="AY220" s="14" t="s">
        <v>188</v>
      </c>
      <c r="BE220" s="237">
        <f>IF(N220="základní",J220,0)</f>
        <v>0</v>
      </c>
      <c r="BF220" s="237">
        <f>IF(N220="snížená",J220,0)</f>
        <v>0</v>
      </c>
      <c r="BG220" s="237">
        <f>IF(N220="zákl. přenesená",J220,0)</f>
        <v>0</v>
      </c>
      <c r="BH220" s="237">
        <f>IF(N220="sníž. přenesená",J220,0)</f>
        <v>0</v>
      </c>
      <c r="BI220" s="237">
        <f>IF(N220="nulová",J220,0)</f>
        <v>0</v>
      </c>
      <c r="BJ220" s="14" t="s">
        <v>81</v>
      </c>
      <c r="BK220" s="237">
        <f>ROUND(I220*H220,2)</f>
        <v>0</v>
      </c>
      <c r="BL220" s="14" t="s">
        <v>194</v>
      </c>
      <c r="BM220" s="236" t="s">
        <v>514</v>
      </c>
    </row>
    <row r="221" s="2" customFormat="1" ht="14.4" customHeight="1">
      <c r="A221" s="35"/>
      <c r="B221" s="36"/>
      <c r="C221" s="224" t="s">
        <v>515</v>
      </c>
      <c r="D221" s="224" t="s">
        <v>190</v>
      </c>
      <c r="E221" s="225" t="s">
        <v>1968</v>
      </c>
      <c r="F221" s="226" t="s">
        <v>1969</v>
      </c>
      <c r="G221" s="227" t="s">
        <v>235</v>
      </c>
      <c r="H221" s="228">
        <v>50</v>
      </c>
      <c r="I221" s="229"/>
      <c r="J221" s="230">
        <f>ROUND(I221*H221,2)</f>
        <v>0</v>
      </c>
      <c r="K221" s="231"/>
      <c r="L221" s="41"/>
      <c r="M221" s="232" t="s">
        <v>1</v>
      </c>
      <c r="N221" s="233" t="s">
        <v>38</v>
      </c>
      <c r="O221" s="88"/>
      <c r="P221" s="234">
        <f>O221*H221</f>
        <v>0</v>
      </c>
      <c r="Q221" s="234">
        <v>0</v>
      </c>
      <c r="R221" s="234">
        <f>Q221*H221</f>
        <v>0</v>
      </c>
      <c r="S221" s="234">
        <v>0</v>
      </c>
      <c r="T221" s="23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6" t="s">
        <v>194</v>
      </c>
      <c r="AT221" s="236" t="s">
        <v>190</v>
      </c>
      <c r="AU221" s="236" t="s">
        <v>83</v>
      </c>
      <c r="AY221" s="14" t="s">
        <v>188</v>
      </c>
      <c r="BE221" s="237">
        <f>IF(N221="základní",J221,0)</f>
        <v>0</v>
      </c>
      <c r="BF221" s="237">
        <f>IF(N221="snížená",J221,0)</f>
        <v>0</v>
      </c>
      <c r="BG221" s="237">
        <f>IF(N221="zákl. přenesená",J221,0)</f>
        <v>0</v>
      </c>
      <c r="BH221" s="237">
        <f>IF(N221="sníž. přenesená",J221,0)</f>
        <v>0</v>
      </c>
      <c r="BI221" s="237">
        <f>IF(N221="nulová",J221,0)</f>
        <v>0</v>
      </c>
      <c r="BJ221" s="14" t="s">
        <v>81</v>
      </c>
      <c r="BK221" s="237">
        <f>ROUND(I221*H221,2)</f>
        <v>0</v>
      </c>
      <c r="BL221" s="14" t="s">
        <v>194</v>
      </c>
      <c r="BM221" s="236" t="s">
        <v>518</v>
      </c>
    </row>
    <row r="222" s="2" customFormat="1" ht="14.4" customHeight="1">
      <c r="A222" s="35"/>
      <c r="B222" s="36"/>
      <c r="C222" s="224" t="s">
        <v>358</v>
      </c>
      <c r="D222" s="224" t="s">
        <v>190</v>
      </c>
      <c r="E222" s="225" t="s">
        <v>1809</v>
      </c>
      <c r="F222" s="226" t="s">
        <v>1810</v>
      </c>
      <c r="G222" s="227" t="s">
        <v>235</v>
      </c>
      <c r="H222" s="228">
        <v>98</v>
      </c>
      <c r="I222" s="229"/>
      <c r="J222" s="230">
        <f>ROUND(I222*H222,2)</f>
        <v>0</v>
      </c>
      <c r="K222" s="231"/>
      <c r="L222" s="41"/>
      <c r="M222" s="232" t="s">
        <v>1</v>
      </c>
      <c r="N222" s="233" t="s">
        <v>38</v>
      </c>
      <c r="O222" s="88"/>
      <c r="P222" s="234">
        <f>O222*H222</f>
        <v>0</v>
      </c>
      <c r="Q222" s="234">
        <v>0</v>
      </c>
      <c r="R222" s="234">
        <f>Q222*H222</f>
        <v>0</v>
      </c>
      <c r="S222" s="234">
        <v>0</v>
      </c>
      <c r="T222" s="23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6" t="s">
        <v>194</v>
      </c>
      <c r="AT222" s="236" t="s">
        <v>190</v>
      </c>
      <c r="AU222" s="236" t="s">
        <v>83</v>
      </c>
      <c r="AY222" s="14" t="s">
        <v>188</v>
      </c>
      <c r="BE222" s="237">
        <f>IF(N222="základní",J222,0)</f>
        <v>0</v>
      </c>
      <c r="BF222" s="237">
        <f>IF(N222="snížená",J222,0)</f>
        <v>0</v>
      </c>
      <c r="BG222" s="237">
        <f>IF(N222="zákl. přenesená",J222,0)</f>
        <v>0</v>
      </c>
      <c r="BH222" s="237">
        <f>IF(N222="sníž. přenesená",J222,0)</f>
        <v>0</v>
      </c>
      <c r="BI222" s="237">
        <f>IF(N222="nulová",J222,0)</f>
        <v>0</v>
      </c>
      <c r="BJ222" s="14" t="s">
        <v>81</v>
      </c>
      <c r="BK222" s="237">
        <f>ROUND(I222*H222,2)</f>
        <v>0</v>
      </c>
      <c r="BL222" s="14" t="s">
        <v>194</v>
      </c>
      <c r="BM222" s="236" t="s">
        <v>521</v>
      </c>
    </row>
    <row r="223" s="2" customFormat="1" ht="14.4" customHeight="1">
      <c r="A223" s="35"/>
      <c r="B223" s="36"/>
      <c r="C223" s="224" t="s">
        <v>522</v>
      </c>
      <c r="D223" s="224" t="s">
        <v>190</v>
      </c>
      <c r="E223" s="225" t="s">
        <v>1809</v>
      </c>
      <c r="F223" s="226" t="s">
        <v>1810</v>
      </c>
      <c r="G223" s="227" t="s">
        <v>235</v>
      </c>
      <c r="H223" s="228">
        <v>110</v>
      </c>
      <c r="I223" s="229"/>
      <c r="J223" s="230">
        <f>ROUND(I223*H223,2)</f>
        <v>0</v>
      </c>
      <c r="K223" s="231"/>
      <c r="L223" s="41"/>
      <c r="M223" s="232" t="s">
        <v>1</v>
      </c>
      <c r="N223" s="233" t="s">
        <v>38</v>
      </c>
      <c r="O223" s="88"/>
      <c r="P223" s="234">
        <f>O223*H223</f>
        <v>0</v>
      </c>
      <c r="Q223" s="234">
        <v>0</v>
      </c>
      <c r="R223" s="234">
        <f>Q223*H223</f>
        <v>0</v>
      </c>
      <c r="S223" s="234">
        <v>0</v>
      </c>
      <c r="T223" s="23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6" t="s">
        <v>194</v>
      </c>
      <c r="AT223" s="236" t="s">
        <v>190</v>
      </c>
      <c r="AU223" s="236" t="s">
        <v>83</v>
      </c>
      <c r="AY223" s="14" t="s">
        <v>188</v>
      </c>
      <c r="BE223" s="237">
        <f>IF(N223="základní",J223,0)</f>
        <v>0</v>
      </c>
      <c r="BF223" s="237">
        <f>IF(N223="snížená",J223,0)</f>
        <v>0</v>
      </c>
      <c r="BG223" s="237">
        <f>IF(N223="zákl. přenesená",J223,0)</f>
        <v>0</v>
      </c>
      <c r="BH223" s="237">
        <f>IF(N223="sníž. přenesená",J223,0)</f>
        <v>0</v>
      </c>
      <c r="BI223" s="237">
        <f>IF(N223="nulová",J223,0)</f>
        <v>0</v>
      </c>
      <c r="BJ223" s="14" t="s">
        <v>81</v>
      </c>
      <c r="BK223" s="237">
        <f>ROUND(I223*H223,2)</f>
        <v>0</v>
      </c>
      <c r="BL223" s="14" t="s">
        <v>194</v>
      </c>
      <c r="BM223" s="236" t="s">
        <v>525</v>
      </c>
    </row>
    <row r="224" s="2" customFormat="1" ht="14.4" customHeight="1">
      <c r="A224" s="35"/>
      <c r="B224" s="36"/>
      <c r="C224" s="224" t="s">
        <v>362</v>
      </c>
      <c r="D224" s="224" t="s">
        <v>190</v>
      </c>
      <c r="E224" s="225" t="s">
        <v>1809</v>
      </c>
      <c r="F224" s="226" t="s">
        <v>1810</v>
      </c>
      <c r="G224" s="227" t="s">
        <v>235</v>
      </c>
      <c r="H224" s="228">
        <v>120</v>
      </c>
      <c r="I224" s="229"/>
      <c r="J224" s="230">
        <f>ROUND(I224*H224,2)</f>
        <v>0</v>
      </c>
      <c r="K224" s="231"/>
      <c r="L224" s="41"/>
      <c r="M224" s="232" t="s">
        <v>1</v>
      </c>
      <c r="N224" s="233" t="s">
        <v>38</v>
      </c>
      <c r="O224" s="88"/>
      <c r="P224" s="234">
        <f>O224*H224</f>
        <v>0</v>
      </c>
      <c r="Q224" s="234">
        <v>0</v>
      </c>
      <c r="R224" s="234">
        <f>Q224*H224</f>
        <v>0</v>
      </c>
      <c r="S224" s="234">
        <v>0</v>
      </c>
      <c r="T224" s="23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6" t="s">
        <v>194</v>
      </c>
      <c r="AT224" s="236" t="s">
        <v>190</v>
      </c>
      <c r="AU224" s="236" t="s">
        <v>83</v>
      </c>
      <c r="AY224" s="14" t="s">
        <v>188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4" t="s">
        <v>81</v>
      </c>
      <c r="BK224" s="237">
        <f>ROUND(I224*H224,2)</f>
        <v>0</v>
      </c>
      <c r="BL224" s="14" t="s">
        <v>194</v>
      </c>
      <c r="BM224" s="236" t="s">
        <v>530</v>
      </c>
    </row>
    <row r="225" s="2" customFormat="1" ht="14.4" customHeight="1">
      <c r="A225" s="35"/>
      <c r="B225" s="36"/>
      <c r="C225" s="224" t="s">
        <v>531</v>
      </c>
      <c r="D225" s="224" t="s">
        <v>190</v>
      </c>
      <c r="E225" s="225" t="s">
        <v>1970</v>
      </c>
      <c r="F225" s="226" t="s">
        <v>1971</v>
      </c>
      <c r="G225" s="227" t="s">
        <v>235</v>
      </c>
      <c r="H225" s="228">
        <v>20</v>
      </c>
      <c r="I225" s="229"/>
      <c r="J225" s="230">
        <f>ROUND(I225*H225,2)</f>
        <v>0</v>
      </c>
      <c r="K225" s="231"/>
      <c r="L225" s="41"/>
      <c r="M225" s="232" t="s">
        <v>1</v>
      </c>
      <c r="N225" s="233" t="s">
        <v>38</v>
      </c>
      <c r="O225" s="88"/>
      <c r="P225" s="234">
        <f>O225*H225</f>
        <v>0</v>
      </c>
      <c r="Q225" s="234">
        <v>0</v>
      </c>
      <c r="R225" s="234">
        <f>Q225*H225</f>
        <v>0</v>
      </c>
      <c r="S225" s="234">
        <v>0</v>
      </c>
      <c r="T225" s="23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6" t="s">
        <v>194</v>
      </c>
      <c r="AT225" s="236" t="s">
        <v>190</v>
      </c>
      <c r="AU225" s="236" t="s">
        <v>83</v>
      </c>
      <c r="AY225" s="14" t="s">
        <v>188</v>
      </c>
      <c r="BE225" s="237">
        <f>IF(N225="základní",J225,0)</f>
        <v>0</v>
      </c>
      <c r="BF225" s="237">
        <f>IF(N225="snížená",J225,0)</f>
        <v>0</v>
      </c>
      <c r="BG225" s="237">
        <f>IF(N225="zákl. přenesená",J225,0)</f>
        <v>0</v>
      </c>
      <c r="BH225" s="237">
        <f>IF(N225="sníž. přenesená",J225,0)</f>
        <v>0</v>
      </c>
      <c r="BI225" s="237">
        <f>IF(N225="nulová",J225,0)</f>
        <v>0</v>
      </c>
      <c r="BJ225" s="14" t="s">
        <v>81</v>
      </c>
      <c r="BK225" s="237">
        <f>ROUND(I225*H225,2)</f>
        <v>0</v>
      </c>
      <c r="BL225" s="14" t="s">
        <v>194</v>
      </c>
      <c r="BM225" s="236" t="s">
        <v>534</v>
      </c>
    </row>
    <row r="226" s="2" customFormat="1" ht="14.4" customHeight="1">
      <c r="A226" s="35"/>
      <c r="B226" s="36"/>
      <c r="C226" s="224" t="s">
        <v>365</v>
      </c>
      <c r="D226" s="224" t="s">
        <v>190</v>
      </c>
      <c r="E226" s="225" t="s">
        <v>1972</v>
      </c>
      <c r="F226" s="226" t="s">
        <v>1973</v>
      </c>
      <c r="G226" s="227" t="s">
        <v>235</v>
      </c>
      <c r="H226" s="228">
        <v>10</v>
      </c>
      <c r="I226" s="229"/>
      <c r="J226" s="230">
        <f>ROUND(I226*H226,2)</f>
        <v>0</v>
      </c>
      <c r="K226" s="231"/>
      <c r="L226" s="41"/>
      <c r="M226" s="232" t="s">
        <v>1</v>
      </c>
      <c r="N226" s="233" t="s">
        <v>38</v>
      </c>
      <c r="O226" s="88"/>
      <c r="P226" s="234">
        <f>O226*H226</f>
        <v>0</v>
      </c>
      <c r="Q226" s="234">
        <v>0</v>
      </c>
      <c r="R226" s="234">
        <f>Q226*H226</f>
        <v>0</v>
      </c>
      <c r="S226" s="234">
        <v>0</v>
      </c>
      <c r="T226" s="23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6" t="s">
        <v>194</v>
      </c>
      <c r="AT226" s="236" t="s">
        <v>190</v>
      </c>
      <c r="AU226" s="236" t="s">
        <v>83</v>
      </c>
      <c r="AY226" s="14" t="s">
        <v>188</v>
      </c>
      <c r="BE226" s="237">
        <f>IF(N226="základní",J226,0)</f>
        <v>0</v>
      </c>
      <c r="BF226" s="237">
        <f>IF(N226="snížená",J226,0)</f>
        <v>0</v>
      </c>
      <c r="BG226" s="237">
        <f>IF(N226="zákl. přenesená",J226,0)</f>
        <v>0</v>
      </c>
      <c r="BH226" s="237">
        <f>IF(N226="sníž. přenesená",J226,0)</f>
        <v>0</v>
      </c>
      <c r="BI226" s="237">
        <f>IF(N226="nulová",J226,0)</f>
        <v>0</v>
      </c>
      <c r="BJ226" s="14" t="s">
        <v>81</v>
      </c>
      <c r="BK226" s="237">
        <f>ROUND(I226*H226,2)</f>
        <v>0</v>
      </c>
      <c r="BL226" s="14" t="s">
        <v>194</v>
      </c>
      <c r="BM226" s="236" t="s">
        <v>537</v>
      </c>
    </row>
    <row r="227" s="2" customFormat="1" ht="14.4" customHeight="1">
      <c r="A227" s="35"/>
      <c r="B227" s="36"/>
      <c r="C227" s="224" t="s">
        <v>538</v>
      </c>
      <c r="D227" s="224" t="s">
        <v>190</v>
      </c>
      <c r="E227" s="225" t="s">
        <v>1974</v>
      </c>
      <c r="F227" s="226" t="s">
        <v>1975</v>
      </c>
      <c r="G227" s="227" t="s">
        <v>235</v>
      </c>
      <c r="H227" s="228">
        <v>20</v>
      </c>
      <c r="I227" s="229"/>
      <c r="J227" s="230">
        <f>ROUND(I227*H227,2)</f>
        <v>0</v>
      </c>
      <c r="K227" s="231"/>
      <c r="L227" s="41"/>
      <c r="M227" s="232" t="s">
        <v>1</v>
      </c>
      <c r="N227" s="233" t="s">
        <v>38</v>
      </c>
      <c r="O227" s="88"/>
      <c r="P227" s="234">
        <f>O227*H227</f>
        <v>0</v>
      </c>
      <c r="Q227" s="234">
        <v>0</v>
      </c>
      <c r="R227" s="234">
        <f>Q227*H227</f>
        <v>0</v>
      </c>
      <c r="S227" s="234">
        <v>0</v>
      </c>
      <c r="T227" s="23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6" t="s">
        <v>194</v>
      </c>
      <c r="AT227" s="236" t="s">
        <v>190</v>
      </c>
      <c r="AU227" s="236" t="s">
        <v>83</v>
      </c>
      <c r="AY227" s="14" t="s">
        <v>188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4" t="s">
        <v>81</v>
      </c>
      <c r="BK227" s="237">
        <f>ROUND(I227*H227,2)</f>
        <v>0</v>
      </c>
      <c r="BL227" s="14" t="s">
        <v>194</v>
      </c>
      <c r="BM227" s="236" t="s">
        <v>541</v>
      </c>
    </row>
    <row r="228" s="2" customFormat="1" ht="14.4" customHeight="1">
      <c r="A228" s="35"/>
      <c r="B228" s="36"/>
      <c r="C228" s="224" t="s">
        <v>370</v>
      </c>
      <c r="D228" s="224" t="s">
        <v>190</v>
      </c>
      <c r="E228" s="225" t="s">
        <v>1811</v>
      </c>
      <c r="F228" s="226" t="s">
        <v>1812</v>
      </c>
      <c r="G228" s="227" t="s">
        <v>235</v>
      </c>
      <c r="H228" s="228">
        <v>60</v>
      </c>
      <c r="I228" s="229"/>
      <c r="J228" s="230">
        <f>ROUND(I228*H228,2)</f>
        <v>0</v>
      </c>
      <c r="K228" s="231"/>
      <c r="L228" s="41"/>
      <c r="M228" s="232" t="s">
        <v>1</v>
      </c>
      <c r="N228" s="233" t="s">
        <v>38</v>
      </c>
      <c r="O228" s="88"/>
      <c r="P228" s="234">
        <f>O228*H228</f>
        <v>0</v>
      </c>
      <c r="Q228" s="234">
        <v>0</v>
      </c>
      <c r="R228" s="234">
        <f>Q228*H228</f>
        <v>0</v>
      </c>
      <c r="S228" s="234">
        <v>0</v>
      </c>
      <c r="T228" s="23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6" t="s">
        <v>194</v>
      </c>
      <c r="AT228" s="236" t="s">
        <v>190</v>
      </c>
      <c r="AU228" s="236" t="s">
        <v>83</v>
      </c>
      <c r="AY228" s="14" t="s">
        <v>188</v>
      </c>
      <c r="BE228" s="237">
        <f>IF(N228="základní",J228,0)</f>
        <v>0</v>
      </c>
      <c r="BF228" s="237">
        <f>IF(N228="snížená",J228,0)</f>
        <v>0</v>
      </c>
      <c r="BG228" s="237">
        <f>IF(N228="zákl. přenesená",J228,0)</f>
        <v>0</v>
      </c>
      <c r="BH228" s="237">
        <f>IF(N228="sníž. přenesená",J228,0)</f>
        <v>0</v>
      </c>
      <c r="BI228" s="237">
        <f>IF(N228="nulová",J228,0)</f>
        <v>0</v>
      </c>
      <c r="BJ228" s="14" t="s">
        <v>81</v>
      </c>
      <c r="BK228" s="237">
        <f>ROUND(I228*H228,2)</f>
        <v>0</v>
      </c>
      <c r="BL228" s="14" t="s">
        <v>194</v>
      </c>
      <c r="BM228" s="236" t="s">
        <v>546</v>
      </c>
    </row>
    <row r="229" s="2" customFormat="1" ht="14.4" customHeight="1">
      <c r="A229" s="35"/>
      <c r="B229" s="36"/>
      <c r="C229" s="224" t="s">
        <v>551</v>
      </c>
      <c r="D229" s="224" t="s">
        <v>190</v>
      </c>
      <c r="E229" s="225" t="s">
        <v>1811</v>
      </c>
      <c r="F229" s="226" t="s">
        <v>1812</v>
      </c>
      <c r="G229" s="227" t="s">
        <v>235</v>
      </c>
      <c r="H229" s="228">
        <v>230</v>
      </c>
      <c r="I229" s="229"/>
      <c r="J229" s="230">
        <f>ROUND(I229*H229,2)</f>
        <v>0</v>
      </c>
      <c r="K229" s="231"/>
      <c r="L229" s="41"/>
      <c r="M229" s="232" t="s">
        <v>1</v>
      </c>
      <c r="N229" s="233" t="s">
        <v>38</v>
      </c>
      <c r="O229" s="88"/>
      <c r="P229" s="234">
        <f>O229*H229</f>
        <v>0</v>
      </c>
      <c r="Q229" s="234">
        <v>0</v>
      </c>
      <c r="R229" s="234">
        <f>Q229*H229</f>
        <v>0</v>
      </c>
      <c r="S229" s="234">
        <v>0</v>
      </c>
      <c r="T229" s="23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6" t="s">
        <v>194</v>
      </c>
      <c r="AT229" s="236" t="s">
        <v>190</v>
      </c>
      <c r="AU229" s="236" t="s">
        <v>83</v>
      </c>
      <c r="AY229" s="14" t="s">
        <v>188</v>
      </c>
      <c r="BE229" s="237">
        <f>IF(N229="základní",J229,0)</f>
        <v>0</v>
      </c>
      <c r="BF229" s="237">
        <f>IF(N229="snížená",J229,0)</f>
        <v>0</v>
      </c>
      <c r="BG229" s="237">
        <f>IF(N229="zákl. přenesená",J229,0)</f>
        <v>0</v>
      </c>
      <c r="BH229" s="237">
        <f>IF(N229="sníž. přenesená",J229,0)</f>
        <v>0</v>
      </c>
      <c r="BI229" s="237">
        <f>IF(N229="nulová",J229,0)</f>
        <v>0</v>
      </c>
      <c r="BJ229" s="14" t="s">
        <v>81</v>
      </c>
      <c r="BK229" s="237">
        <f>ROUND(I229*H229,2)</f>
        <v>0</v>
      </c>
      <c r="BL229" s="14" t="s">
        <v>194</v>
      </c>
      <c r="BM229" s="236" t="s">
        <v>554</v>
      </c>
    </row>
    <row r="230" s="2" customFormat="1" ht="14.4" customHeight="1">
      <c r="A230" s="35"/>
      <c r="B230" s="36"/>
      <c r="C230" s="224" t="s">
        <v>373</v>
      </c>
      <c r="D230" s="224" t="s">
        <v>190</v>
      </c>
      <c r="E230" s="225" t="s">
        <v>1813</v>
      </c>
      <c r="F230" s="226" t="s">
        <v>1814</v>
      </c>
      <c r="G230" s="227" t="s">
        <v>235</v>
      </c>
      <c r="H230" s="228">
        <v>195</v>
      </c>
      <c r="I230" s="229"/>
      <c r="J230" s="230">
        <f>ROUND(I230*H230,2)</f>
        <v>0</v>
      </c>
      <c r="K230" s="231"/>
      <c r="L230" s="41"/>
      <c r="M230" s="232" t="s">
        <v>1</v>
      </c>
      <c r="N230" s="233" t="s">
        <v>38</v>
      </c>
      <c r="O230" s="88"/>
      <c r="P230" s="234">
        <f>O230*H230</f>
        <v>0</v>
      </c>
      <c r="Q230" s="234">
        <v>0</v>
      </c>
      <c r="R230" s="234">
        <f>Q230*H230</f>
        <v>0</v>
      </c>
      <c r="S230" s="234">
        <v>0</v>
      </c>
      <c r="T230" s="23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6" t="s">
        <v>194</v>
      </c>
      <c r="AT230" s="236" t="s">
        <v>190</v>
      </c>
      <c r="AU230" s="236" t="s">
        <v>83</v>
      </c>
      <c r="AY230" s="14" t="s">
        <v>188</v>
      </c>
      <c r="BE230" s="237">
        <f>IF(N230="základní",J230,0)</f>
        <v>0</v>
      </c>
      <c r="BF230" s="237">
        <f>IF(N230="snížená",J230,0)</f>
        <v>0</v>
      </c>
      <c r="BG230" s="237">
        <f>IF(N230="zákl. přenesená",J230,0)</f>
        <v>0</v>
      </c>
      <c r="BH230" s="237">
        <f>IF(N230="sníž. přenesená",J230,0)</f>
        <v>0</v>
      </c>
      <c r="BI230" s="237">
        <f>IF(N230="nulová",J230,0)</f>
        <v>0</v>
      </c>
      <c r="BJ230" s="14" t="s">
        <v>81</v>
      </c>
      <c r="BK230" s="237">
        <f>ROUND(I230*H230,2)</f>
        <v>0</v>
      </c>
      <c r="BL230" s="14" t="s">
        <v>194</v>
      </c>
      <c r="BM230" s="236" t="s">
        <v>557</v>
      </c>
    </row>
    <row r="231" s="2" customFormat="1" ht="14.4" customHeight="1">
      <c r="A231" s="35"/>
      <c r="B231" s="36"/>
      <c r="C231" s="224" t="s">
        <v>558</v>
      </c>
      <c r="D231" s="224" t="s">
        <v>190</v>
      </c>
      <c r="E231" s="225" t="s">
        <v>1813</v>
      </c>
      <c r="F231" s="226" t="s">
        <v>1814</v>
      </c>
      <c r="G231" s="227" t="s">
        <v>235</v>
      </c>
      <c r="H231" s="228">
        <v>3200</v>
      </c>
      <c r="I231" s="229"/>
      <c r="J231" s="230">
        <f>ROUND(I231*H231,2)</f>
        <v>0</v>
      </c>
      <c r="K231" s="231"/>
      <c r="L231" s="41"/>
      <c r="M231" s="232" t="s">
        <v>1</v>
      </c>
      <c r="N231" s="233" t="s">
        <v>38</v>
      </c>
      <c r="O231" s="88"/>
      <c r="P231" s="234">
        <f>O231*H231</f>
        <v>0</v>
      </c>
      <c r="Q231" s="234">
        <v>0</v>
      </c>
      <c r="R231" s="234">
        <f>Q231*H231</f>
        <v>0</v>
      </c>
      <c r="S231" s="234">
        <v>0</v>
      </c>
      <c r="T231" s="23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6" t="s">
        <v>194</v>
      </c>
      <c r="AT231" s="236" t="s">
        <v>190</v>
      </c>
      <c r="AU231" s="236" t="s">
        <v>83</v>
      </c>
      <c r="AY231" s="14" t="s">
        <v>188</v>
      </c>
      <c r="BE231" s="237">
        <f>IF(N231="základní",J231,0)</f>
        <v>0</v>
      </c>
      <c r="BF231" s="237">
        <f>IF(N231="snížená",J231,0)</f>
        <v>0</v>
      </c>
      <c r="BG231" s="237">
        <f>IF(N231="zákl. přenesená",J231,0)</f>
        <v>0</v>
      </c>
      <c r="BH231" s="237">
        <f>IF(N231="sníž. přenesená",J231,0)</f>
        <v>0</v>
      </c>
      <c r="BI231" s="237">
        <f>IF(N231="nulová",J231,0)</f>
        <v>0</v>
      </c>
      <c r="BJ231" s="14" t="s">
        <v>81</v>
      </c>
      <c r="BK231" s="237">
        <f>ROUND(I231*H231,2)</f>
        <v>0</v>
      </c>
      <c r="BL231" s="14" t="s">
        <v>194</v>
      </c>
      <c r="BM231" s="236" t="s">
        <v>561</v>
      </c>
    </row>
    <row r="232" s="2" customFormat="1" ht="14.4" customHeight="1">
      <c r="A232" s="35"/>
      <c r="B232" s="36"/>
      <c r="C232" s="224" t="s">
        <v>377</v>
      </c>
      <c r="D232" s="224" t="s">
        <v>190</v>
      </c>
      <c r="E232" s="225" t="s">
        <v>1813</v>
      </c>
      <c r="F232" s="226" t="s">
        <v>1814</v>
      </c>
      <c r="G232" s="227" t="s">
        <v>235</v>
      </c>
      <c r="H232" s="228">
        <v>3800</v>
      </c>
      <c r="I232" s="229"/>
      <c r="J232" s="230">
        <f>ROUND(I232*H232,2)</f>
        <v>0</v>
      </c>
      <c r="K232" s="231"/>
      <c r="L232" s="41"/>
      <c r="M232" s="232" t="s">
        <v>1</v>
      </c>
      <c r="N232" s="233" t="s">
        <v>38</v>
      </c>
      <c r="O232" s="88"/>
      <c r="P232" s="234">
        <f>O232*H232</f>
        <v>0</v>
      </c>
      <c r="Q232" s="234">
        <v>0</v>
      </c>
      <c r="R232" s="234">
        <f>Q232*H232</f>
        <v>0</v>
      </c>
      <c r="S232" s="234">
        <v>0</v>
      </c>
      <c r="T232" s="23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6" t="s">
        <v>194</v>
      </c>
      <c r="AT232" s="236" t="s">
        <v>190</v>
      </c>
      <c r="AU232" s="236" t="s">
        <v>83</v>
      </c>
      <c r="AY232" s="14" t="s">
        <v>188</v>
      </c>
      <c r="BE232" s="237">
        <f>IF(N232="základní",J232,0)</f>
        <v>0</v>
      </c>
      <c r="BF232" s="237">
        <f>IF(N232="snížená",J232,0)</f>
        <v>0</v>
      </c>
      <c r="BG232" s="237">
        <f>IF(N232="zákl. přenesená",J232,0)</f>
        <v>0</v>
      </c>
      <c r="BH232" s="237">
        <f>IF(N232="sníž. přenesená",J232,0)</f>
        <v>0</v>
      </c>
      <c r="BI232" s="237">
        <f>IF(N232="nulová",J232,0)</f>
        <v>0</v>
      </c>
      <c r="BJ232" s="14" t="s">
        <v>81</v>
      </c>
      <c r="BK232" s="237">
        <f>ROUND(I232*H232,2)</f>
        <v>0</v>
      </c>
      <c r="BL232" s="14" t="s">
        <v>194</v>
      </c>
      <c r="BM232" s="236" t="s">
        <v>562</v>
      </c>
    </row>
    <row r="233" s="2" customFormat="1" ht="14.4" customHeight="1">
      <c r="A233" s="35"/>
      <c r="B233" s="36"/>
      <c r="C233" s="224" t="s">
        <v>563</v>
      </c>
      <c r="D233" s="224" t="s">
        <v>190</v>
      </c>
      <c r="E233" s="225" t="s">
        <v>1813</v>
      </c>
      <c r="F233" s="226" t="s">
        <v>1814</v>
      </c>
      <c r="G233" s="227" t="s">
        <v>235</v>
      </c>
      <c r="H233" s="228">
        <v>480</v>
      </c>
      <c r="I233" s="229"/>
      <c r="J233" s="230">
        <f>ROUND(I233*H233,2)</f>
        <v>0</v>
      </c>
      <c r="K233" s="231"/>
      <c r="L233" s="41"/>
      <c r="M233" s="232" t="s">
        <v>1</v>
      </c>
      <c r="N233" s="233" t="s">
        <v>38</v>
      </c>
      <c r="O233" s="88"/>
      <c r="P233" s="234">
        <f>O233*H233</f>
        <v>0</v>
      </c>
      <c r="Q233" s="234">
        <v>0</v>
      </c>
      <c r="R233" s="234">
        <f>Q233*H233</f>
        <v>0</v>
      </c>
      <c r="S233" s="234">
        <v>0</v>
      </c>
      <c r="T233" s="23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6" t="s">
        <v>194</v>
      </c>
      <c r="AT233" s="236" t="s">
        <v>190</v>
      </c>
      <c r="AU233" s="236" t="s">
        <v>83</v>
      </c>
      <c r="AY233" s="14" t="s">
        <v>188</v>
      </c>
      <c r="BE233" s="237">
        <f>IF(N233="základní",J233,0)</f>
        <v>0</v>
      </c>
      <c r="BF233" s="237">
        <f>IF(N233="snížená",J233,0)</f>
        <v>0</v>
      </c>
      <c r="BG233" s="237">
        <f>IF(N233="zákl. přenesená",J233,0)</f>
        <v>0</v>
      </c>
      <c r="BH233" s="237">
        <f>IF(N233="sníž. přenesená",J233,0)</f>
        <v>0</v>
      </c>
      <c r="BI233" s="237">
        <f>IF(N233="nulová",J233,0)</f>
        <v>0</v>
      </c>
      <c r="BJ233" s="14" t="s">
        <v>81</v>
      </c>
      <c r="BK233" s="237">
        <f>ROUND(I233*H233,2)</f>
        <v>0</v>
      </c>
      <c r="BL233" s="14" t="s">
        <v>194</v>
      </c>
      <c r="BM233" s="236" t="s">
        <v>566</v>
      </c>
    </row>
    <row r="234" s="2" customFormat="1" ht="14.4" customHeight="1">
      <c r="A234" s="35"/>
      <c r="B234" s="36"/>
      <c r="C234" s="224" t="s">
        <v>380</v>
      </c>
      <c r="D234" s="224" t="s">
        <v>190</v>
      </c>
      <c r="E234" s="225" t="s">
        <v>1811</v>
      </c>
      <c r="F234" s="226" t="s">
        <v>1812</v>
      </c>
      <c r="G234" s="227" t="s">
        <v>235</v>
      </c>
      <c r="H234" s="228">
        <v>420</v>
      </c>
      <c r="I234" s="229"/>
      <c r="J234" s="230">
        <f>ROUND(I234*H234,2)</f>
        <v>0</v>
      </c>
      <c r="K234" s="231"/>
      <c r="L234" s="41"/>
      <c r="M234" s="232" t="s">
        <v>1</v>
      </c>
      <c r="N234" s="233" t="s">
        <v>38</v>
      </c>
      <c r="O234" s="88"/>
      <c r="P234" s="234">
        <f>O234*H234</f>
        <v>0</v>
      </c>
      <c r="Q234" s="234">
        <v>0</v>
      </c>
      <c r="R234" s="234">
        <f>Q234*H234</f>
        <v>0</v>
      </c>
      <c r="S234" s="234">
        <v>0</v>
      </c>
      <c r="T234" s="23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6" t="s">
        <v>194</v>
      </c>
      <c r="AT234" s="236" t="s">
        <v>190</v>
      </c>
      <c r="AU234" s="236" t="s">
        <v>83</v>
      </c>
      <c r="AY234" s="14" t="s">
        <v>188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4" t="s">
        <v>81</v>
      </c>
      <c r="BK234" s="237">
        <f>ROUND(I234*H234,2)</f>
        <v>0</v>
      </c>
      <c r="BL234" s="14" t="s">
        <v>194</v>
      </c>
      <c r="BM234" s="236" t="s">
        <v>569</v>
      </c>
    </row>
    <row r="235" s="2" customFormat="1" ht="14.4" customHeight="1">
      <c r="A235" s="35"/>
      <c r="B235" s="36"/>
      <c r="C235" s="224" t="s">
        <v>570</v>
      </c>
      <c r="D235" s="224" t="s">
        <v>190</v>
      </c>
      <c r="E235" s="225" t="s">
        <v>1976</v>
      </c>
      <c r="F235" s="226" t="s">
        <v>1977</v>
      </c>
      <c r="G235" s="227" t="s">
        <v>235</v>
      </c>
      <c r="H235" s="228">
        <v>150</v>
      </c>
      <c r="I235" s="229"/>
      <c r="J235" s="230">
        <f>ROUND(I235*H235,2)</f>
        <v>0</v>
      </c>
      <c r="K235" s="231"/>
      <c r="L235" s="41"/>
      <c r="M235" s="232" t="s">
        <v>1</v>
      </c>
      <c r="N235" s="233" t="s">
        <v>38</v>
      </c>
      <c r="O235" s="88"/>
      <c r="P235" s="234">
        <f>O235*H235</f>
        <v>0</v>
      </c>
      <c r="Q235" s="234">
        <v>0</v>
      </c>
      <c r="R235" s="234">
        <f>Q235*H235</f>
        <v>0</v>
      </c>
      <c r="S235" s="234">
        <v>0</v>
      </c>
      <c r="T235" s="23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6" t="s">
        <v>194</v>
      </c>
      <c r="AT235" s="236" t="s">
        <v>190</v>
      </c>
      <c r="AU235" s="236" t="s">
        <v>83</v>
      </c>
      <c r="AY235" s="14" t="s">
        <v>188</v>
      </c>
      <c r="BE235" s="237">
        <f>IF(N235="základní",J235,0)</f>
        <v>0</v>
      </c>
      <c r="BF235" s="237">
        <f>IF(N235="snížená",J235,0)</f>
        <v>0</v>
      </c>
      <c r="BG235" s="237">
        <f>IF(N235="zákl. přenesená",J235,0)</f>
        <v>0</v>
      </c>
      <c r="BH235" s="237">
        <f>IF(N235="sníž. přenesená",J235,0)</f>
        <v>0</v>
      </c>
      <c r="BI235" s="237">
        <f>IF(N235="nulová",J235,0)</f>
        <v>0</v>
      </c>
      <c r="BJ235" s="14" t="s">
        <v>81</v>
      </c>
      <c r="BK235" s="237">
        <f>ROUND(I235*H235,2)</f>
        <v>0</v>
      </c>
      <c r="BL235" s="14" t="s">
        <v>194</v>
      </c>
      <c r="BM235" s="236" t="s">
        <v>573</v>
      </c>
    </row>
    <row r="236" s="2" customFormat="1" ht="14.4" customHeight="1">
      <c r="A236" s="35"/>
      <c r="B236" s="36"/>
      <c r="C236" s="224" t="s">
        <v>384</v>
      </c>
      <c r="D236" s="224" t="s">
        <v>190</v>
      </c>
      <c r="E236" s="225" t="s">
        <v>1978</v>
      </c>
      <c r="F236" s="226" t="s">
        <v>1979</v>
      </c>
      <c r="G236" s="227" t="s">
        <v>235</v>
      </c>
      <c r="H236" s="228">
        <v>50</v>
      </c>
      <c r="I236" s="229"/>
      <c r="J236" s="230">
        <f>ROUND(I236*H236,2)</f>
        <v>0</v>
      </c>
      <c r="K236" s="231"/>
      <c r="L236" s="41"/>
      <c r="M236" s="232" t="s">
        <v>1</v>
      </c>
      <c r="N236" s="233" t="s">
        <v>38</v>
      </c>
      <c r="O236" s="88"/>
      <c r="P236" s="234">
        <f>O236*H236</f>
        <v>0</v>
      </c>
      <c r="Q236" s="234">
        <v>0</v>
      </c>
      <c r="R236" s="234">
        <f>Q236*H236</f>
        <v>0</v>
      </c>
      <c r="S236" s="234">
        <v>0</v>
      </c>
      <c r="T236" s="23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6" t="s">
        <v>194</v>
      </c>
      <c r="AT236" s="236" t="s">
        <v>190</v>
      </c>
      <c r="AU236" s="236" t="s">
        <v>83</v>
      </c>
      <c r="AY236" s="14" t="s">
        <v>188</v>
      </c>
      <c r="BE236" s="237">
        <f>IF(N236="základní",J236,0)</f>
        <v>0</v>
      </c>
      <c r="BF236" s="237">
        <f>IF(N236="snížená",J236,0)</f>
        <v>0</v>
      </c>
      <c r="BG236" s="237">
        <f>IF(N236="zákl. přenesená",J236,0)</f>
        <v>0</v>
      </c>
      <c r="BH236" s="237">
        <f>IF(N236="sníž. přenesená",J236,0)</f>
        <v>0</v>
      </c>
      <c r="BI236" s="237">
        <f>IF(N236="nulová",J236,0)</f>
        <v>0</v>
      </c>
      <c r="BJ236" s="14" t="s">
        <v>81</v>
      </c>
      <c r="BK236" s="237">
        <f>ROUND(I236*H236,2)</f>
        <v>0</v>
      </c>
      <c r="BL236" s="14" t="s">
        <v>194</v>
      </c>
      <c r="BM236" s="236" t="s">
        <v>574</v>
      </c>
    </row>
    <row r="237" s="2" customFormat="1" ht="14.4" customHeight="1">
      <c r="A237" s="35"/>
      <c r="B237" s="36"/>
      <c r="C237" s="224" t="s">
        <v>575</v>
      </c>
      <c r="D237" s="224" t="s">
        <v>190</v>
      </c>
      <c r="E237" s="225" t="s">
        <v>1980</v>
      </c>
      <c r="F237" s="226" t="s">
        <v>1981</v>
      </c>
      <c r="G237" s="227" t="s">
        <v>1522</v>
      </c>
      <c r="H237" s="228">
        <v>11</v>
      </c>
      <c r="I237" s="229"/>
      <c r="J237" s="230">
        <f>ROUND(I237*H237,2)</f>
        <v>0</v>
      </c>
      <c r="K237" s="231"/>
      <c r="L237" s="41"/>
      <c r="M237" s="232" t="s">
        <v>1</v>
      </c>
      <c r="N237" s="233" t="s">
        <v>38</v>
      </c>
      <c r="O237" s="88"/>
      <c r="P237" s="234">
        <f>O237*H237</f>
        <v>0</v>
      </c>
      <c r="Q237" s="234">
        <v>0</v>
      </c>
      <c r="R237" s="234">
        <f>Q237*H237</f>
        <v>0</v>
      </c>
      <c r="S237" s="234">
        <v>0</v>
      </c>
      <c r="T237" s="23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6" t="s">
        <v>194</v>
      </c>
      <c r="AT237" s="236" t="s">
        <v>190</v>
      </c>
      <c r="AU237" s="236" t="s">
        <v>83</v>
      </c>
      <c r="AY237" s="14" t="s">
        <v>188</v>
      </c>
      <c r="BE237" s="237">
        <f>IF(N237="základní",J237,0)</f>
        <v>0</v>
      </c>
      <c r="BF237" s="237">
        <f>IF(N237="snížená",J237,0)</f>
        <v>0</v>
      </c>
      <c r="BG237" s="237">
        <f>IF(N237="zákl. přenesená",J237,0)</f>
        <v>0</v>
      </c>
      <c r="BH237" s="237">
        <f>IF(N237="sníž. přenesená",J237,0)</f>
        <v>0</v>
      </c>
      <c r="BI237" s="237">
        <f>IF(N237="nulová",J237,0)</f>
        <v>0</v>
      </c>
      <c r="BJ237" s="14" t="s">
        <v>81</v>
      </c>
      <c r="BK237" s="237">
        <f>ROUND(I237*H237,2)</f>
        <v>0</v>
      </c>
      <c r="BL237" s="14" t="s">
        <v>194</v>
      </c>
      <c r="BM237" s="236" t="s">
        <v>578</v>
      </c>
    </row>
    <row r="238" s="2" customFormat="1" ht="14.4" customHeight="1">
      <c r="A238" s="35"/>
      <c r="B238" s="36"/>
      <c r="C238" s="224" t="s">
        <v>387</v>
      </c>
      <c r="D238" s="224" t="s">
        <v>190</v>
      </c>
      <c r="E238" s="225" t="s">
        <v>1982</v>
      </c>
      <c r="F238" s="226" t="s">
        <v>1983</v>
      </c>
      <c r="G238" s="227" t="s">
        <v>235</v>
      </c>
      <c r="H238" s="228">
        <v>250</v>
      </c>
      <c r="I238" s="229"/>
      <c r="J238" s="230">
        <f>ROUND(I238*H238,2)</f>
        <v>0</v>
      </c>
      <c r="K238" s="231"/>
      <c r="L238" s="41"/>
      <c r="M238" s="232" t="s">
        <v>1</v>
      </c>
      <c r="N238" s="233" t="s">
        <v>38</v>
      </c>
      <c r="O238" s="88"/>
      <c r="P238" s="234">
        <f>O238*H238</f>
        <v>0</v>
      </c>
      <c r="Q238" s="234">
        <v>0</v>
      </c>
      <c r="R238" s="234">
        <f>Q238*H238</f>
        <v>0</v>
      </c>
      <c r="S238" s="234">
        <v>0</v>
      </c>
      <c r="T238" s="23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6" t="s">
        <v>194</v>
      </c>
      <c r="AT238" s="236" t="s">
        <v>190</v>
      </c>
      <c r="AU238" s="236" t="s">
        <v>83</v>
      </c>
      <c r="AY238" s="14" t="s">
        <v>188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4" t="s">
        <v>81</v>
      </c>
      <c r="BK238" s="237">
        <f>ROUND(I238*H238,2)</f>
        <v>0</v>
      </c>
      <c r="BL238" s="14" t="s">
        <v>194</v>
      </c>
      <c r="BM238" s="236" t="s">
        <v>579</v>
      </c>
    </row>
    <row r="239" s="2" customFormat="1" ht="14.4" customHeight="1">
      <c r="A239" s="35"/>
      <c r="B239" s="36"/>
      <c r="C239" s="224" t="s">
        <v>580</v>
      </c>
      <c r="D239" s="224" t="s">
        <v>190</v>
      </c>
      <c r="E239" s="225" t="s">
        <v>1984</v>
      </c>
      <c r="F239" s="226" t="s">
        <v>1985</v>
      </c>
      <c r="G239" s="227" t="s">
        <v>1522</v>
      </c>
      <c r="H239" s="228">
        <v>3</v>
      </c>
      <c r="I239" s="229"/>
      <c r="J239" s="230">
        <f>ROUND(I239*H239,2)</f>
        <v>0</v>
      </c>
      <c r="K239" s="231"/>
      <c r="L239" s="41"/>
      <c r="M239" s="232" t="s">
        <v>1</v>
      </c>
      <c r="N239" s="233" t="s">
        <v>38</v>
      </c>
      <c r="O239" s="88"/>
      <c r="P239" s="234">
        <f>O239*H239</f>
        <v>0</v>
      </c>
      <c r="Q239" s="234">
        <v>0</v>
      </c>
      <c r="R239" s="234">
        <f>Q239*H239</f>
        <v>0</v>
      </c>
      <c r="S239" s="234">
        <v>0</v>
      </c>
      <c r="T239" s="23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6" t="s">
        <v>194</v>
      </c>
      <c r="AT239" s="236" t="s">
        <v>190</v>
      </c>
      <c r="AU239" s="236" t="s">
        <v>83</v>
      </c>
      <c r="AY239" s="14" t="s">
        <v>188</v>
      </c>
      <c r="BE239" s="237">
        <f>IF(N239="základní",J239,0)</f>
        <v>0</v>
      </c>
      <c r="BF239" s="237">
        <f>IF(N239="snížená",J239,0)</f>
        <v>0</v>
      </c>
      <c r="BG239" s="237">
        <f>IF(N239="zákl. přenesená",J239,0)</f>
        <v>0</v>
      </c>
      <c r="BH239" s="237">
        <f>IF(N239="sníž. přenesená",J239,0)</f>
        <v>0</v>
      </c>
      <c r="BI239" s="237">
        <f>IF(N239="nulová",J239,0)</f>
        <v>0</v>
      </c>
      <c r="BJ239" s="14" t="s">
        <v>81</v>
      </c>
      <c r="BK239" s="237">
        <f>ROUND(I239*H239,2)</f>
        <v>0</v>
      </c>
      <c r="BL239" s="14" t="s">
        <v>194</v>
      </c>
      <c r="BM239" s="236" t="s">
        <v>583</v>
      </c>
    </row>
    <row r="240" s="2" customFormat="1" ht="14.4" customHeight="1">
      <c r="A240" s="35"/>
      <c r="B240" s="36"/>
      <c r="C240" s="224" t="s">
        <v>391</v>
      </c>
      <c r="D240" s="224" t="s">
        <v>190</v>
      </c>
      <c r="E240" s="225" t="s">
        <v>1986</v>
      </c>
      <c r="F240" s="226" t="s">
        <v>1987</v>
      </c>
      <c r="G240" s="227" t="s">
        <v>1522</v>
      </c>
      <c r="H240" s="228">
        <v>45</v>
      </c>
      <c r="I240" s="229"/>
      <c r="J240" s="230">
        <f>ROUND(I240*H240,2)</f>
        <v>0</v>
      </c>
      <c r="K240" s="231"/>
      <c r="L240" s="41"/>
      <c r="M240" s="232" t="s">
        <v>1</v>
      </c>
      <c r="N240" s="233" t="s">
        <v>38</v>
      </c>
      <c r="O240" s="88"/>
      <c r="P240" s="234">
        <f>O240*H240</f>
        <v>0</v>
      </c>
      <c r="Q240" s="234">
        <v>0</v>
      </c>
      <c r="R240" s="234">
        <f>Q240*H240</f>
        <v>0</v>
      </c>
      <c r="S240" s="234">
        <v>0</v>
      </c>
      <c r="T240" s="23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6" t="s">
        <v>194</v>
      </c>
      <c r="AT240" s="236" t="s">
        <v>190</v>
      </c>
      <c r="AU240" s="236" t="s">
        <v>83</v>
      </c>
      <c r="AY240" s="14" t="s">
        <v>188</v>
      </c>
      <c r="BE240" s="237">
        <f>IF(N240="základní",J240,0)</f>
        <v>0</v>
      </c>
      <c r="BF240" s="237">
        <f>IF(N240="snížená",J240,0)</f>
        <v>0</v>
      </c>
      <c r="BG240" s="237">
        <f>IF(N240="zákl. přenesená",J240,0)</f>
        <v>0</v>
      </c>
      <c r="BH240" s="237">
        <f>IF(N240="sníž. přenesená",J240,0)</f>
        <v>0</v>
      </c>
      <c r="BI240" s="237">
        <f>IF(N240="nulová",J240,0)</f>
        <v>0</v>
      </c>
      <c r="BJ240" s="14" t="s">
        <v>81</v>
      </c>
      <c r="BK240" s="237">
        <f>ROUND(I240*H240,2)</f>
        <v>0</v>
      </c>
      <c r="BL240" s="14" t="s">
        <v>194</v>
      </c>
      <c r="BM240" s="236" t="s">
        <v>588</v>
      </c>
    </row>
    <row r="241" s="2" customFormat="1" ht="14.4" customHeight="1">
      <c r="A241" s="35"/>
      <c r="B241" s="36"/>
      <c r="C241" s="224" t="s">
        <v>589</v>
      </c>
      <c r="D241" s="224" t="s">
        <v>190</v>
      </c>
      <c r="E241" s="225" t="s">
        <v>1986</v>
      </c>
      <c r="F241" s="226" t="s">
        <v>1987</v>
      </c>
      <c r="G241" s="227" t="s">
        <v>1522</v>
      </c>
      <c r="H241" s="228">
        <v>10</v>
      </c>
      <c r="I241" s="229"/>
      <c r="J241" s="230">
        <f>ROUND(I241*H241,2)</f>
        <v>0</v>
      </c>
      <c r="K241" s="231"/>
      <c r="L241" s="41"/>
      <c r="M241" s="232" t="s">
        <v>1</v>
      </c>
      <c r="N241" s="233" t="s">
        <v>38</v>
      </c>
      <c r="O241" s="88"/>
      <c r="P241" s="234">
        <f>O241*H241</f>
        <v>0</v>
      </c>
      <c r="Q241" s="234">
        <v>0</v>
      </c>
      <c r="R241" s="234">
        <f>Q241*H241</f>
        <v>0</v>
      </c>
      <c r="S241" s="234">
        <v>0</v>
      </c>
      <c r="T241" s="23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6" t="s">
        <v>194</v>
      </c>
      <c r="AT241" s="236" t="s">
        <v>190</v>
      </c>
      <c r="AU241" s="236" t="s">
        <v>83</v>
      </c>
      <c r="AY241" s="14" t="s">
        <v>188</v>
      </c>
      <c r="BE241" s="237">
        <f>IF(N241="základní",J241,0)</f>
        <v>0</v>
      </c>
      <c r="BF241" s="237">
        <f>IF(N241="snížená",J241,0)</f>
        <v>0</v>
      </c>
      <c r="BG241" s="237">
        <f>IF(N241="zákl. přenesená",J241,0)</f>
        <v>0</v>
      </c>
      <c r="BH241" s="237">
        <f>IF(N241="sníž. přenesená",J241,0)</f>
        <v>0</v>
      </c>
      <c r="BI241" s="237">
        <f>IF(N241="nulová",J241,0)</f>
        <v>0</v>
      </c>
      <c r="BJ241" s="14" t="s">
        <v>81</v>
      </c>
      <c r="BK241" s="237">
        <f>ROUND(I241*H241,2)</f>
        <v>0</v>
      </c>
      <c r="BL241" s="14" t="s">
        <v>194</v>
      </c>
      <c r="BM241" s="236" t="s">
        <v>592</v>
      </c>
    </row>
    <row r="242" s="2" customFormat="1" ht="14.4" customHeight="1">
      <c r="A242" s="35"/>
      <c r="B242" s="36"/>
      <c r="C242" s="224" t="s">
        <v>394</v>
      </c>
      <c r="D242" s="224" t="s">
        <v>190</v>
      </c>
      <c r="E242" s="225" t="s">
        <v>1986</v>
      </c>
      <c r="F242" s="226" t="s">
        <v>1987</v>
      </c>
      <c r="G242" s="227" t="s">
        <v>1522</v>
      </c>
      <c r="H242" s="228">
        <v>11</v>
      </c>
      <c r="I242" s="229"/>
      <c r="J242" s="230">
        <f>ROUND(I242*H242,2)</f>
        <v>0</v>
      </c>
      <c r="K242" s="231"/>
      <c r="L242" s="41"/>
      <c r="M242" s="232" t="s">
        <v>1</v>
      </c>
      <c r="N242" s="233" t="s">
        <v>38</v>
      </c>
      <c r="O242" s="88"/>
      <c r="P242" s="234">
        <f>O242*H242</f>
        <v>0</v>
      </c>
      <c r="Q242" s="234">
        <v>0</v>
      </c>
      <c r="R242" s="234">
        <f>Q242*H242</f>
        <v>0</v>
      </c>
      <c r="S242" s="234">
        <v>0</v>
      </c>
      <c r="T242" s="23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6" t="s">
        <v>194</v>
      </c>
      <c r="AT242" s="236" t="s">
        <v>190</v>
      </c>
      <c r="AU242" s="236" t="s">
        <v>83</v>
      </c>
      <c r="AY242" s="14" t="s">
        <v>188</v>
      </c>
      <c r="BE242" s="237">
        <f>IF(N242="základní",J242,0)</f>
        <v>0</v>
      </c>
      <c r="BF242" s="237">
        <f>IF(N242="snížená",J242,0)</f>
        <v>0</v>
      </c>
      <c r="BG242" s="237">
        <f>IF(N242="zákl. přenesená",J242,0)</f>
        <v>0</v>
      </c>
      <c r="BH242" s="237">
        <f>IF(N242="sníž. přenesená",J242,0)</f>
        <v>0</v>
      </c>
      <c r="BI242" s="237">
        <f>IF(N242="nulová",J242,0)</f>
        <v>0</v>
      </c>
      <c r="BJ242" s="14" t="s">
        <v>81</v>
      </c>
      <c r="BK242" s="237">
        <f>ROUND(I242*H242,2)</f>
        <v>0</v>
      </c>
      <c r="BL242" s="14" t="s">
        <v>194</v>
      </c>
      <c r="BM242" s="236" t="s">
        <v>595</v>
      </c>
    </row>
    <row r="243" s="2" customFormat="1" ht="14.4" customHeight="1">
      <c r="A243" s="35"/>
      <c r="B243" s="36"/>
      <c r="C243" s="224" t="s">
        <v>596</v>
      </c>
      <c r="D243" s="224" t="s">
        <v>190</v>
      </c>
      <c r="E243" s="225" t="s">
        <v>1986</v>
      </c>
      <c r="F243" s="226" t="s">
        <v>1987</v>
      </c>
      <c r="G243" s="227" t="s">
        <v>1522</v>
      </c>
      <c r="H243" s="228">
        <v>11</v>
      </c>
      <c r="I243" s="229"/>
      <c r="J243" s="230">
        <f>ROUND(I243*H243,2)</f>
        <v>0</v>
      </c>
      <c r="K243" s="231"/>
      <c r="L243" s="41"/>
      <c r="M243" s="232" t="s">
        <v>1</v>
      </c>
      <c r="N243" s="233" t="s">
        <v>38</v>
      </c>
      <c r="O243" s="88"/>
      <c r="P243" s="234">
        <f>O243*H243</f>
        <v>0</v>
      </c>
      <c r="Q243" s="234">
        <v>0</v>
      </c>
      <c r="R243" s="234">
        <f>Q243*H243</f>
        <v>0</v>
      </c>
      <c r="S243" s="234">
        <v>0</v>
      </c>
      <c r="T243" s="23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6" t="s">
        <v>194</v>
      </c>
      <c r="AT243" s="236" t="s">
        <v>190</v>
      </c>
      <c r="AU243" s="236" t="s">
        <v>83</v>
      </c>
      <c r="AY243" s="14" t="s">
        <v>188</v>
      </c>
      <c r="BE243" s="237">
        <f>IF(N243="základní",J243,0)</f>
        <v>0</v>
      </c>
      <c r="BF243" s="237">
        <f>IF(N243="snížená",J243,0)</f>
        <v>0</v>
      </c>
      <c r="BG243" s="237">
        <f>IF(N243="zákl. přenesená",J243,0)</f>
        <v>0</v>
      </c>
      <c r="BH243" s="237">
        <f>IF(N243="sníž. přenesená",J243,0)</f>
        <v>0</v>
      </c>
      <c r="BI243" s="237">
        <f>IF(N243="nulová",J243,0)</f>
        <v>0</v>
      </c>
      <c r="BJ243" s="14" t="s">
        <v>81</v>
      </c>
      <c r="BK243" s="237">
        <f>ROUND(I243*H243,2)</f>
        <v>0</v>
      </c>
      <c r="BL243" s="14" t="s">
        <v>194</v>
      </c>
      <c r="BM243" s="236" t="s">
        <v>599</v>
      </c>
    </row>
    <row r="244" s="2" customFormat="1" ht="14.4" customHeight="1">
      <c r="A244" s="35"/>
      <c r="B244" s="36"/>
      <c r="C244" s="224" t="s">
        <v>398</v>
      </c>
      <c r="D244" s="224" t="s">
        <v>190</v>
      </c>
      <c r="E244" s="225" t="s">
        <v>1988</v>
      </c>
      <c r="F244" s="226" t="s">
        <v>1989</v>
      </c>
      <c r="G244" s="227" t="s">
        <v>1522</v>
      </c>
      <c r="H244" s="228">
        <v>11</v>
      </c>
      <c r="I244" s="229"/>
      <c r="J244" s="230">
        <f>ROUND(I244*H244,2)</f>
        <v>0</v>
      </c>
      <c r="K244" s="231"/>
      <c r="L244" s="41"/>
      <c r="M244" s="232" t="s">
        <v>1</v>
      </c>
      <c r="N244" s="233" t="s">
        <v>38</v>
      </c>
      <c r="O244" s="88"/>
      <c r="P244" s="234">
        <f>O244*H244</f>
        <v>0</v>
      </c>
      <c r="Q244" s="234">
        <v>0</v>
      </c>
      <c r="R244" s="234">
        <f>Q244*H244</f>
        <v>0</v>
      </c>
      <c r="S244" s="234">
        <v>0</v>
      </c>
      <c r="T244" s="23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6" t="s">
        <v>194</v>
      </c>
      <c r="AT244" s="236" t="s">
        <v>190</v>
      </c>
      <c r="AU244" s="236" t="s">
        <v>83</v>
      </c>
      <c r="AY244" s="14" t="s">
        <v>188</v>
      </c>
      <c r="BE244" s="237">
        <f>IF(N244="základní",J244,0)</f>
        <v>0</v>
      </c>
      <c r="BF244" s="237">
        <f>IF(N244="snížená",J244,0)</f>
        <v>0</v>
      </c>
      <c r="BG244" s="237">
        <f>IF(N244="zákl. přenesená",J244,0)</f>
        <v>0</v>
      </c>
      <c r="BH244" s="237">
        <f>IF(N244="sníž. přenesená",J244,0)</f>
        <v>0</v>
      </c>
      <c r="BI244" s="237">
        <f>IF(N244="nulová",J244,0)</f>
        <v>0</v>
      </c>
      <c r="BJ244" s="14" t="s">
        <v>81</v>
      </c>
      <c r="BK244" s="237">
        <f>ROUND(I244*H244,2)</f>
        <v>0</v>
      </c>
      <c r="BL244" s="14" t="s">
        <v>194</v>
      </c>
      <c r="BM244" s="236" t="s">
        <v>600</v>
      </c>
    </row>
    <row r="245" s="2" customFormat="1" ht="14.4" customHeight="1">
      <c r="A245" s="35"/>
      <c r="B245" s="36"/>
      <c r="C245" s="224" t="s">
        <v>601</v>
      </c>
      <c r="D245" s="224" t="s">
        <v>190</v>
      </c>
      <c r="E245" s="225" t="s">
        <v>1990</v>
      </c>
      <c r="F245" s="226" t="s">
        <v>1991</v>
      </c>
      <c r="G245" s="227" t="s">
        <v>1522</v>
      </c>
      <c r="H245" s="228">
        <v>11</v>
      </c>
      <c r="I245" s="229"/>
      <c r="J245" s="230">
        <f>ROUND(I245*H245,2)</f>
        <v>0</v>
      </c>
      <c r="K245" s="231"/>
      <c r="L245" s="41"/>
      <c r="M245" s="232" t="s">
        <v>1</v>
      </c>
      <c r="N245" s="233" t="s">
        <v>38</v>
      </c>
      <c r="O245" s="88"/>
      <c r="P245" s="234">
        <f>O245*H245</f>
        <v>0</v>
      </c>
      <c r="Q245" s="234">
        <v>0</v>
      </c>
      <c r="R245" s="234">
        <f>Q245*H245</f>
        <v>0</v>
      </c>
      <c r="S245" s="234">
        <v>0</v>
      </c>
      <c r="T245" s="23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6" t="s">
        <v>194</v>
      </c>
      <c r="AT245" s="236" t="s">
        <v>190</v>
      </c>
      <c r="AU245" s="236" t="s">
        <v>83</v>
      </c>
      <c r="AY245" s="14" t="s">
        <v>188</v>
      </c>
      <c r="BE245" s="237">
        <f>IF(N245="základní",J245,0)</f>
        <v>0</v>
      </c>
      <c r="BF245" s="237">
        <f>IF(N245="snížená",J245,0)</f>
        <v>0</v>
      </c>
      <c r="BG245" s="237">
        <f>IF(N245="zákl. přenesená",J245,0)</f>
        <v>0</v>
      </c>
      <c r="BH245" s="237">
        <f>IF(N245="sníž. přenesená",J245,0)</f>
        <v>0</v>
      </c>
      <c r="BI245" s="237">
        <f>IF(N245="nulová",J245,0)</f>
        <v>0</v>
      </c>
      <c r="BJ245" s="14" t="s">
        <v>81</v>
      </c>
      <c r="BK245" s="237">
        <f>ROUND(I245*H245,2)</f>
        <v>0</v>
      </c>
      <c r="BL245" s="14" t="s">
        <v>194</v>
      </c>
      <c r="BM245" s="236" t="s">
        <v>604</v>
      </c>
    </row>
    <row r="246" s="2" customFormat="1" ht="14.4" customHeight="1">
      <c r="A246" s="35"/>
      <c r="B246" s="36"/>
      <c r="C246" s="224" t="s">
        <v>402</v>
      </c>
      <c r="D246" s="224" t="s">
        <v>190</v>
      </c>
      <c r="E246" s="225" t="s">
        <v>1992</v>
      </c>
      <c r="F246" s="226" t="s">
        <v>1993</v>
      </c>
      <c r="G246" s="227" t="s">
        <v>235</v>
      </c>
      <c r="H246" s="228">
        <v>15</v>
      </c>
      <c r="I246" s="229"/>
      <c r="J246" s="230">
        <f>ROUND(I246*H246,2)</f>
        <v>0</v>
      </c>
      <c r="K246" s="231"/>
      <c r="L246" s="41"/>
      <c r="M246" s="232" t="s">
        <v>1</v>
      </c>
      <c r="N246" s="233" t="s">
        <v>38</v>
      </c>
      <c r="O246" s="88"/>
      <c r="P246" s="234">
        <f>O246*H246</f>
        <v>0</v>
      </c>
      <c r="Q246" s="234">
        <v>0</v>
      </c>
      <c r="R246" s="234">
        <f>Q246*H246</f>
        <v>0</v>
      </c>
      <c r="S246" s="234">
        <v>0</v>
      </c>
      <c r="T246" s="23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6" t="s">
        <v>194</v>
      </c>
      <c r="AT246" s="236" t="s">
        <v>190</v>
      </c>
      <c r="AU246" s="236" t="s">
        <v>83</v>
      </c>
      <c r="AY246" s="14" t="s">
        <v>188</v>
      </c>
      <c r="BE246" s="237">
        <f>IF(N246="základní",J246,0)</f>
        <v>0</v>
      </c>
      <c r="BF246" s="237">
        <f>IF(N246="snížená",J246,0)</f>
        <v>0</v>
      </c>
      <c r="BG246" s="237">
        <f>IF(N246="zákl. přenesená",J246,0)</f>
        <v>0</v>
      </c>
      <c r="BH246" s="237">
        <f>IF(N246="sníž. přenesená",J246,0)</f>
        <v>0</v>
      </c>
      <c r="BI246" s="237">
        <f>IF(N246="nulová",J246,0)</f>
        <v>0</v>
      </c>
      <c r="BJ246" s="14" t="s">
        <v>81</v>
      </c>
      <c r="BK246" s="237">
        <f>ROUND(I246*H246,2)</f>
        <v>0</v>
      </c>
      <c r="BL246" s="14" t="s">
        <v>194</v>
      </c>
      <c r="BM246" s="236" t="s">
        <v>609</v>
      </c>
    </row>
    <row r="247" s="2" customFormat="1" ht="14.4" customHeight="1">
      <c r="A247" s="35"/>
      <c r="B247" s="36"/>
      <c r="C247" s="224" t="s">
        <v>610</v>
      </c>
      <c r="D247" s="224" t="s">
        <v>190</v>
      </c>
      <c r="E247" s="225" t="s">
        <v>1752</v>
      </c>
      <c r="F247" s="226" t="s">
        <v>1753</v>
      </c>
      <c r="G247" s="227" t="s">
        <v>1751</v>
      </c>
      <c r="H247" s="257"/>
      <c r="I247" s="229"/>
      <c r="J247" s="230">
        <f>ROUND(I247*H247,2)</f>
        <v>0</v>
      </c>
      <c r="K247" s="231"/>
      <c r="L247" s="41"/>
      <c r="M247" s="232" t="s">
        <v>1</v>
      </c>
      <c r="N247" s="233" t="s">
        <v>38</v>
      </c>
      <c r="O247" s="88"/>
      <c r="P247" s="234">
        <f>O247*H247</f>
        <v>0</v>
      </c>
      <c r="Q247" s="234">
        <v>0</v>
      </c>
      <c r="R247" s="234">
        <f>Q247*H247</f>
        <v>0</v>
      </c>
      <c r="S247" s="234">
        <v>0</v>
      </c>
      <c r="T247" s="23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6" t="s">
        <v>194</v>
      </c>
      <c r="AT247" s="236" t="s">
        <v>190</v>
      </c>
      <c r="AU247" s="236" t="s">
        <v>83</v>
      </c>
      <c r="AY247" s="14" t="s">
        <v>188</v>
      </c>
      <c r="BE247" s="237">
        <f>IF(N247="základní",J247,0)</f>
        <v>0</v>
      </c>
      <c r="BF247" s="237">
        <f>IF(N247="snížená",J247,0)</f>
        <v>0</v>
      </c>
      <c r="BG247" s="237">
        <f>IF(N247="zákl. přenesená",J247,0)</f>
        <v>0</v>
      </c>
      <c r="BH247" s="237">
        <f>IF(N247="sníž. přenesená",J247,0)</f>
        <v>0</v>
      </c>
      <c r="BI247" s="237">
        <f>IF(N247="nulová",J247,0)</f>
        <v>0</v>
      </c>
      <c r="BJ247" s="14" t="s">
        <v>81</v>
      </c>
      <c r="BK247" s="237">
        <f>ROUND(I247*H247,2)</f>
        <v>0</v>
      </c>
      <c r="BL247" s="14" t="s">
        <v>194</v>
      </c>
      <c r="BM247" s="236" t="s">
        <v>613</v>
      </c>
    </row>
    <row r="248" s="2" customFormat="1" ht="14.4" customHeight="1">
      <c r="A248" s="35"/>
      <c r="B248" s="36"/>
      <c r="C248" s="224" t="s">
        <v>406</v>
      </c>
      <c r="D248" s="224" t="s">
        <v>190</v>
      </c>
      <c r="E248" s="225" t="s">
        <v>1754</v>
      </c>
      <c r="F248" s="226" t="s">
        <v>1755</v>
      </c>
      <c r="G248" s="227" t="s">
        <v>1751</v>
      </c>
      <c r="H248" s="257"/>
      <c r="I248" s="229"/>
      <c r="J248" s="230">
        <f>ROUND(I248*H248,2)</f>
        <v>0</v>
      </c>
      <c r="K248" s="231"/>
      <c r="L248" s="41"/>
      <c r="M248" s="232" t="s">
        <v>1</v>
      </c>
      <c r="N248" s="233" t="s">
        <v>38</v>
      </c>
      <c r="O248" s="88"/>
      <c r="P248" s="234">
        <f>O248*H248</f>
        <v>0</v>
      </c>
      <c r="Q248" s="234">
        <v>0</v>
      </c>
      <c r="R248" s="234">
        <f>Q248*H248</f>
        <v>0</v>
      </c>
      <c r="S248" s="234">
        <v>0</v>
      </c>
      <c r="T248" s="23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6" t="s">
        <v>194</v>
      </c>
      <c r="AT248" s="236" t="s">
        <v>190</v>
      </c>
      <c r="AU248" s="236" t="s">
        <v>83</v>
      </c>
      <c r="AY248" s="14" t="s">
        <v>188</v>
      </c>
      <c r="BE248" s="237">
        <f>IF(N248="základní",J248,0)</f>
        <v>0</v>
      </c>
      <c r="BF248" s="237">
        <f>IF(N248="snížená",J248,0)</f>
        <v>0</v>
      </c>
      <c r="BG248" s="237">
        <f>IF(N248="zákl. přenesená",J248,0)</f>
        <v>0</v>
      </c>
      <c r="BH248" s="237">
        <f>IF(N248="sníž. přenesená",J248,0)</f>
        <v>0</v>
      </c>
      <c r="BI248" s="237">
        <f>IF(N248="nulová",J248,0)</f>
        <v>0</v>
      </c>
      <c r="BJ248" s="14" t="s">
        <v>81</v>
      </c>
      <c r="BK248" s="237">
        <f>ROUND(I248*H248,2)</f>
        <v>0</v>
      </c>
      <c r="BL248" s="14" t="s">
        <v>194</v>
      </c>
      <c r="BM248" s="236" t="s">
        <v>616</v>
      </c>
    </row>
    <row r="249" s="12" customFormat="1" ht="22.8" customHeight="1">
      <c r="A249" s="12"/>
      <c r="B249" s="208"/>
      <c r="C249" s="209"/>
      <c r="D249" s="210" t="s">
        <v>72</v>
      </c>
      <c r="E249" s="222" t="s">
        <v>1819</v>
      </c>
      <c r="F249" s="222" t="s">
        <v>1816</v>
      </c>
      <c r="G249" s="209"/>
      <c r="H249" s="209"/>
      <c r="I249" s="212"/>
      <c r="J249" s="223">
        <f>BK249</f>
        <v>0</v>
      </c>
      <c r="K249" s="209"/>
      <c r="L249" s="214"/>
      <c r="M249" s="215"/>
      <c r="N249" s="216"/>
      <c r="O249" s="216"/>
      <c r="P249" s="217">
        <f>SUM(P250:P252)</f>
        <v>0</v>
      </c>
      <c r="Q249" s="216"/>
      <c r="R249" s="217">
        <f>SUM(R250:R252)</f>
        <v>0</v>
      </c>
      <c r="S249" s="216"/>
      <c r="T249" s="218">
        <f>SUM(T250:T252)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9" t="s">
        <v>81</v>
      </c>
      <c r="AT249" s="220" t="s">
        <v>72</v>
      </c>
      <c r="AU249" s="220" t="s">
        <v>81</v>
      </c>
      <c r="AY249" s="219" t="s">
        <v>188</v>
      </c>
      <c r="BK249" s="221">
        <f>SUM(BK250:BK252)</f>
        <v>0</v>
      </c>
    </row>
    <row r="250" s="2" customFormat="1" ht="14.4" customHeight="1">
      <c r="A250" s="35"/>
      <c r="B250" s="36"/>
      <c r="C250" s="224" t="s">
        <v>617</v>
      </c>
      <c r="D250" s="224" t="s">
        <v>190</v>
      </c>
      <c r="E250" s="225" t="s">
        <v>1817</v>
      </c>
      <c r="F250" s="226" t="s">
        <v>1818</v>
      </c>
      <c r="G250" s="227" t="s">
        <v>401</v>
      </c>
      <c r="H250" s="228">
        <v>75</v>
      </c>
      <c r="I250" s="229"/>
      <c r="J250" s="230">
        <f>ROUND(I250*H250,2)</f>
        <v>0</v>
      </c>
      <c r="K250" s="231"/>
      <c r="L250" s="41"/>
      <c r="M250" s="232" t="s">
        <v>1</v>
      </c>
      <c r="N250" s="233" t="s">
        <v>38</v>
      </c>
      <c r="O250" s="88"/>
      <c r="P250" s="234">
        <f>O250*H250</f>
        <v>0</v>
      </c>
      <c r="Q250" s="234">
        <v>0</v>
      </c>
      <c r="R250" s="234">
        <f>Q250*H250</f>
        <v>0</v>
      </c>
      <c r="S250" s="234">
        <v>0</v>
      </c>
      <c r="T250" s="23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6" t="s">
        <v>194</v>
      </c>
      <c r="AT250" s="236" t="s">
        <v>190</v>
      </c>
      <c r="AU250" s="236" t="s">
        <v>83</v>
      </c>
      <c r="AY250" s="14" t="s">
        <v>188</v>
      </c>
      <c r="BE250" s="237">
        <f>IF(N250="základní",J250,0)</f>
        <v>0</v>
      </c>
      <c r="BF250" s="237">
        <f>IF(N250="snížená",J250,0)</f>
        <v>0</v>
      </c>
      <c r="BG250" s="237">
        <f>IF(N250="zákl. přenesená",J250,0)</f>
        <v>0</v>
      </c>
      <c r="BH250" s="237">
        <f>IF(N250="sníž. přenesená",J250,0)</f>
        <v>0</v>
      </c>
      <c r="BI250" s="237">
        <f>IF(N250="nulová",J250,0)</f>
        <v>0</v>
      </c>
      <c r="BJ250" s="14" t="s">
        <v>81</v>
      </c>
      <c r="BK250" s="237">
        <f>ROUND(I250*H250,2)</f>
        <v>0</v>
      </c>
      <c r="BL250" s="14" t="s">
        <v>194</v>
      </c>
      <c r="BM250" s="236" t="s">
        <v>620</v>
      </c>
    </row>
    <row r="251" s="2" customFormat="1" ht="14.4" customHeight="1">
      <c r="A251" s="35"/>
      <c r="B251" s="36"/>
      <c r="C251" s="224" t="s">
        <v>409</v>
      </c>
      <c r="D251" s="224" t="s">
        <v>190</v>
      </c>
      <c r="E251" s="225" t="s">
        <v>1752</v>
      </c>
      <c r="F251" s="226" t="s">
        <v>1753</v>
      </c>
      <c r="G251" s="227" t="s">
        <v>1751</v>
      </c>
      <c r="H251" s="257"/>
      <c r="I251" s="229"/>
      <c r="J251" s="230">
        <f>ROUND(I251*H251,2)</f>
        <v>0</v>
      </c>
      <c r="K251" s="231"/>
      <c r="L251" s="41"/>
      <c r="M251" s="232" t="s">
        <v>1</v>
      </c>
      <c r="N251" s="233" t="s">
        <v>38</v>
      </c>
      <c r="O251" s="88"/>
      <c r="P251" s="234">
        <f>O251*H251</f>
        <v>0</v>
      </c>
      <c r="Q251" s="234">
        <v>0</v>
      </c>
      <c r="R251" s="234">
        <f>Q251*H251</f>
        <v>0</v>
      </c>
      <c r="S251" s="234">
        <v>0</v>
      </c>
      <c r="T251" s="23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6" t="s">
        <v>194</v>
      </c>
      <c r="AT251" s="236" t="s">
        <v>190</v>
      </c>
      <c r="AU251" s="236" t="s">
        <v>83</v>
      </c>
      <c r="AY251" s="14" t="s">
        <v>188</v>
      </c>
      <c r="BE251" s="237">
        <f>IF(N251="základní",J251,0)</f>
        <v>0</v>
      </c>
      <c r="BF251" s="237">
        <f>IF(N251="snížená",J251,0)</f>
        <v>0</v>
      </c>
      <c r="BG251" s="237">
        <f>IF(N251="zákl. přenesená",J251,0)</f>
        <v>0</v>
      </c>
      <c r="BH251" s="237">
        <f>IF(N251="sníž. přenesená",J251,0)</f>
        <v>0</v>
      </c>
      <c r="BI251" s="237">
        <f>IF(N251="nulová",J251,0)</f>
        <v>0</v>
      </c>
      <c r="BJ251" s="14" t="s">
        <v>81</v>
      </c>
      <c r="BK251" s="237">
        <f>ROUND(I251*H251,2)</f>
        <v>0</v>
      </c>
      <c r="BL251" s="14" t="s">
        <v>194</v>
      </c>
      <c r="BM251" s="236" t="s">
        <v>623</v>
      </c>
    </row>
    <row r="252" s="2" customFormat="1" ht="14.4" customHeight="1">
      <c r="A252" s="35"/>
      <c r="B252" s="36"/>
      <c r="C252" s="224" t="s">
        <v>624</v>
      </c>
      <c r="D252" s="224" t="s">
        <v>190</v>
      </c>
      <c r="E252" s="225" t="s">
        <v>1754</v>
      </c>
      <c r="F252" s="226" t="s">
        <v>1755</v>
      </c>
      <c r="G252" s="227" t="s">
        <v>1751</v>
      </c>
      <c r="H252" s="257"/>
      <c r="I252" s="229"/>
      <c r="J252" s="230">
        <f>ROUND(I252*H252,2)</f>
        <v>0</v>
      </c>
      <c r="K252" s="231"/>
      <c r="L252" s="41"/>
      <c r="M252" s="232" t="s">
        <v>1</v>
      </c>
      <c r="N252" s="233" t="s">
        <v>38</v>
      </c>
      <c r="O252" s="88"/>
      <c r="P252" s="234">
        <f>O252*H252</f>
        <v>0</v>
      </c>
      <c r="Q252" s="234">
        <v>0</v>
      </c>
      <c r="R252" s="234">
        <f>Q252*H252</f>
        <v>0</v>
      </c>
      <c r="S252" s="234">
        <v>0</v>
      </c>
      <c r="T252" s="235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6" t="s">
        <v>194</v>
      </c>
      <c r="AT252" s="236" t="s">
        <v>190</v>
      </c>
      <c r="AU252" s="236" t="s">
        <v>83</v>
      </c>
      <c r="AY252" s="14" t="s">
        <v>188</v>
      </c>
      <c r="BE252" s="237">
        <f>IF(N252="základní",J252,0)</f>
        <v>0</v>
      </c>
      <c r="BF252" s="237">
        <f>IF(N252="snížená",J252,0)</f>
        <v>0</v>
      </c>
      <c r="BG252" s="237">
        <f>IF(N252="zákl. přenesená",J252,0)</f>
        <v>0</v>
      </c>
      <c r="BH252" s="237">
        <f>IF(N252="sníž. přenesená",J252,0)</f>
        <v>0</v>
      </c>
      <c r="BI252" s="237">
        <f>IF(N252="nulová",J252,0)</f>
        <v>0</v>
      </c>
      <c r="BJ252" s="14" t="s">
        <v>81</v>
      </c>
      <c r="BK252" s="237">
        <f>ROUND(I252*H252,2)</f>
        <v>0</v>
      </c>
      <c r="BL252" s="14" t="s">
        <v>194</v>
      </c>
      <c r="BM252" s="236" t="s">
        <v>627</v>
      </c>
    </row>
    <row r="253" s="12" customFormat="1" ht="22.8" customHeight="1">
      <c r="A253" s="12"/>
      <c r="B253" s="208"/>
      <c r="C253" s="209"/>
      <c r="D253" s="210" t="s">
        <v>72</v>
      </c>
      <c r="E253" s="222" t="s">
        <v>1829</v>
      </c>
      <c r="F253" s="222" t="s">
        <v>1820</v>
      </c>
      <c r="G253" s="209"/>
      <c r="H253" s="209"/>
      <c r="I253" s="212"/>
      <c r="J253" s="223">
        <f>BK253</f>
        <v>0</v>
      </c>
      <c r="K253" s="209"/>
      <c r="L253" s="214"/>
      <c r="M253" s="215"/>
      <c r="N253" s="216"/>
      <c r="O253" s="216"/>
      <c r="P253" s="217">
        <f>SUM(P254:P263)</f>
        <v>0</v>
      </c>
      <c r="Q253" s="216"/>
      <c r="R253" s="217">
        <f>SUM(R254:R263)</f>
        <v>0</v>
      </c>
      <c r="S253" s="216"/>
      <c r="T253" s="218">
        <f>SUM(T254:T263)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9" t="s">
        <v>81</v>
      </c>
      <c r="AT253" s="220" t="s">
        <v>72</v>
      </c>
      <c r="AU253" s="220" t="s">
        <v>81</v>
      </c>
      <c r="AY253" s="219" t="s">
        <v>188</v>
      </c>
      <c r="BK253" s="221">
        <f>SUM(BK254:BK263)</f>
        <v>0</v>
      </c>
    </row>
    <row r="254" s="2" customFormat="1" ht="14.4" customHeight="1">
      <c r="A254" s="35"/>
      <c r="B254" s="36"/>
      <c r="C254" s="224" t="s">
        <v>413</v>
      </c>
      <c r="D254" s="224" t="s">
        <v>190</v>
      </c>
      <c r="E254" s="225" t="s">
        <v>1821</v>
      </c>
      <c r="F254" s="226" t="s">
        <v>1822</v>
      </c>
      <c r="G254" s="227" t="s">
        <v>1522</v>
      </c>
      <c r="H254" s="228">
        <v>63</v>
      </c>
      <c r="I254" s="229"/>
      <c r="J254" s="230">
        <f>ROUND(I254*H254,2)</f>
        <v>0</v>
      </c>
      <c r="K254" s="231"/>
      <c r="L254" s="41"/>
      <c r="M254" s="232" t="s">
        <v>1</v>
      </c>
      <c r="N254" s="233" t="s">
        <v>38</v>
      </c>
      <c r="O254" s="88"/>
      <c r="P254" s="234">
        <f>O254*H254</f>
        <v>0</v>
      </c>
      <c r="Q254" s="234">
        <v>0</v>
      </c>
      <c r="R254" s="234">
        <f>Q254*H254</f>
        <v>0</v>
      </c>
      <c r="S254" s="234">
        <v>0</v>
      </c>
      <c r="T254" s="235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6" t="s">
        <v>194</v>
      </c>
      <c r="AT254" s="236" t="s">
        <v>190</v>
      </c>
      <c r="AU254" s="236" t="s">
        <v>83</v>
      </c>
      <c r="AY254" s="14" t="s">
        <v>188</v>
      </c>
      <c r="BE254" s="237">
        <f>IF(N254="základní",J254,0)</f>
        <v>0</v>
      </c>
      <c r="BF254" s="237">
        <f>IF(N254="snížená",J254,0)</f>
        <v>0</v>
      </c>
      <c r="BG254" s="237">
        <f>IF(N254="zákl. přenesená",J254,0)</f>
        <v>0</v>
      </c>
      <c r="BH254" s="237">
        <f>IF(N254="sníž. přenesená",J254,0)</f>
        <v>0</v>
      </c>
      <c r="BI254" s="237">
        <f>IF(N254="nulová",J254,0)</f>
        <v>0</v>
      </c>
      <c r="BJ254" s="14" t="s">
        <v>81</v>
      </c>
      <c r="BK254" s="237">
        <f>ROUND(I254*H254,2)</f>
        <v>0</v>
      </c>
      <c r="BL254" s="14" t="s">
        <v>194</v>
      </c>
      <c r="BM254" s="236" t="s">
        <v>630</v>
      </c>
    </row>
    <row r="255" s="2" customFormat="1" ht="14.4" customHeight="1">
      <c r="A255" s="35"/>
      <c r="B255" s="36"/>
      <c r="C255" s="224" t="s">
        <v>631</v>
      </c>
      <c r="D255" s="224" t="s">
        <v>190</v>
      </c>
      <c r="E255" s="225" t="s">
        <v>1821</v>
      </c>
      <c r="F255" s="226" t="s">
        <v>1822</v>
      </c>
      <c r="G255" s="227" t="s">
        <v>1522</v>
      </c>
      <c r="H255" s="228">
        <v>22</v>
      </c>
      <c r="I255" s="229"/>
      <c r="J255" s="230">
        <f>ROUND(I255*H255,2)</f>
        <v>0</v>
      </c>
      <c r="K255" s="231"/>
      <c r="L255" s="41"/>
      <c r="M255" s="232" t="s">
        <v>1</v>
      </c>
      <c r="N255" s="233" t="s">
        <v>38</v>
      </c>
      <c r="O255" s="88"/>
      <c r="P255" s="234">
        <f>O255*H255</f>
        <v>0</v>
      </c>
      <c r="Q255" s="234">
        <v>0</v>
      </c>
      <c r="R255" s="234">
        <f>Q255*H255</f>
        <v>0</v>
      </c>
      <c r="S255" s="234">
        <v>0</v>
      </c>
      <c r="T255" s="235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6" t="s">
        <v>194</v>
      </c>
      <c r="AT255" s="236" t="s">
        <v>190</v>
      </c>
      <c r="AU255" s="236" t="s">
        <v>83</v>
      </c>
      <c r="AY255" s="14" t="s">
        <v>188</v>
      </c>
      <c r="BE255" s="237">
        <f>IF(N255="základní",J255,0)</f>
        <v>0</v>
      </c>
      <c r="BF255" s="237">
        <f>IF(N255="snížená",J255,0)</f>
        <v>0</v>
      </c>
      <c r="BG255" s="237">
        <f>IF(N255="zákl. přenesená",J255,0)</f>
        <v>0</v>
      </c>
      <c r="BH255" s="237">
        <f>IF(N255="sníž. přenesená",J255,0)</f>
        <v>0</v>
      </c>
      <c r="BI255" s="237">
        <f>IF(N255="nulová",J255,0)</f>
        <v>0</v>
      </c>
      <c r="BJ255" s="14" t="s">
        <v>81</v>
      </c>
      <c r="BK255" s="237">
        <f>ROUND(I255*H255,2)</f>
        <v>0</v>
      </c>
      <c r="BL255" s="14" t="s">
        <v>194</v>
      </c>
      <c r="BM255" s="236" t="s">
        <v>634</v>
      </c>
    </row>
    <row r="256" s="2" customFormat="1" ht="14.4" customHeight="1">
      <c r="A256" s="35"/>
      <c r="B256" s="36"/>
      <c r="C256" s="224" t="s">
        <v>416</v>
      </c>
      <c r="D256" s="224" t="s">
        <v>190</v>
      </c>
      <c r="E256" s="225" t="s">
        <v>1821</v>
      </c>
      <c r="F256" s="226" t="s">
        <v>1822</v>
      </c>
      <c r="G256" s="227" t="s">
        <v>1522</v>
      </c>
      <c r="H256" s="228">
        <v>10</v>
      </c>
      <c r="I256" s="229"/>
      <c r="J256" s="230">
        <f>ROUND(I256*H256,2)</f>
        <v>0</v>
      </c>
      <c r="K256" s="231"/>
      <c r="L256" s="41"/>
      <c r="M256" s="232" t="s">
        <v>1</v>
      </c>
      <c r="N256" s="233" t="s">
        <v>38</v>
      </c>
      <c r="O256" s="88"/>
      <c r="P256" s="234">
        <f>O256*H256</f>
        <v>0</v>
      </c>
      <c r="Q256" s="234">
        <v>0</v>
      </c>
      <c r="R256" s="234">
        <f>Q256*H256</f>
        <v>0</v>
      </c>
      <c r="S256" s="234">
        <v>0</v>
      </c>
      <c r="T256" s="23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6" t="s">
        <v>194</v>
      </c>
      <c r="AT256" s="236" t="s">
        <v>190</v>
      </c>
      <c r="AU256" s="236" t="s">
        <v>83</v>
      </c>
      <c r="AY256" s="14" t="s">
        <v>188</v>
      </c>
      <c r="BE256" s="237">
        <f>IF(N256="základní",J256,0)</f>
        <v>0</v>
      </c>
      <c r="BF256" s="237">
        <f>IF(N256="snížená",J256,0)</f>
        <v>0</v>
      </c>
      <c r="BG256" s="237">
        <f>IF(N256="zákl. přenesená",J256,0)</f>
        <v>0</v>
      </c>
      <c r="BH256" s="237">
        <f>IF(N256="sníž. přenesená",J256,0)</f>
        <v>0</v>
      </c>
      <c r="BI256" s="237">
        <f>IF(N256="nulová",J256,0)</f>
        <v>0</v>
      </c>
      <c r="BJ256" s="14" t="s">
        <v>81</v>
      </c>
      <c r="BK256" s="237">
        <f>ROUND(I256*H256,2)</f>
        <v>0</v>
      </c>
      <c r="BL256" s="14" t="s">
        <v>194</v>
      </c>
      <c r="BM256" s="236" t="s">
        <v>637</v>
      </c>
    </row>
    <row r="257" s="2" customFormat="1" ht="14.4" customHeight="1">
      <c r="A257" s="35"/>
      <c r="B257" s="36"/>
      <c r="C257" s="224" t="s">
        <v>638</v>
      </c>
      <c r="D257" s="224" t="s">
        <v>190</v>
      </c>
      <c r="E257" s="225" t="s">
        <v>1821</v>
      </c>
      <c r="F257" s="226" t="s">
        <v>1822</v>
      </c>
      <c r="G257" s="227" t="s">
        <v>1522</v>
      </c>
      <c r="H257" s="228">
        <v>4</v>
      </c>
      <c r="I257" s="229"/>
      <c r="J257" s="230">
        <f>ROUND(I257*H257,2)</f>
        <v>0</v>
      </c>
      <c r="K257" s="231"/>
      <c r="L257" s="41"/>
      <c r="M257" s="232" t="s">
        <v>1</v>
      </c>
      <c r="N257" s="233" t="s">
        <v>38</v>
      </c>
      <c r="O257" s="88"/>
      <c r="P257" s="234">
        <f>O257*H257</f>
        <v>0</v>
      </c>
      <c r="Q257" s="234">
        <v>0</v>
      </c>
      <c r="R257" s="234">
        <f>Q257*H257</f>
        <v>0</v>
      </c>
      <c r="S257" s="234">
        <v>0</v>
      </c>
      <c r="T257" s="235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6" t="s">
        <v>194</v>
      </c>
      <c r="AT257" s="236" t="s">
        <v>190</v>
      </c>
      <c r="AU257" s="236" t="s">
        <v>83</v>
      </c>
      <c r="AY257" s="14" t="s">
        <v>188</v>
      </c>
      <c r="BE257" s="237">
        <f>IF(N257="základní",J257,0)</f>
        <v>0</v>
      </c>
      <c r="BF257" s="237">
        <f>IF(N257="snížená",J257,0)</f>
        <v>0</v>
      </c>
      <c r="BG257" s="237">
        <f>IF(N257="zákl. přenesená",J257,0)</f>
        <v>0</v>
      </c>
      <c r="BH257" s="237">
        <f>IF(N257="sníž. přenesená",J257,0)</f>
        <v>0</v>
      </c>
      <c r="BI257" s="237">
        <f>IF(N257="nulová",J257,0)</f>
        <v>0</v>
      </c>
      <c r="BJ257" s="14" t="s">
        <v>81</v>
      </c>
      <c r="BK257" s="237">
        <f>ROUND(I257*H257,2)</f>
        <v>0</v>
      </c>
      <c r="BL257" s="14" t="s">
        <v>194</v>
      </c>
      <c r="BM257" s="236" t="s">
        <v>641</v>
      </c>
    </row>
    <row r="258" s="2" customFormat="1" ht="14.4" customHeight="1">
      <c r="A258" s="35"/>
      <c r="B258" s="36"/>
      <c r="C258" s="224" t="s">
        <v>420</v>
      </c>
      <c r="D258" s="224" t="s">
        <v>190</v>
      </c>
      <c r="E258" s="225" t="s">
        <v>1821</v>
      </c>
      <c r="F258" s="226" t="s">
        <v>1822</v>
      </c>
      <c r="G258" s="227" t="s">
        <v>1522</v>
      </c>
      <c r="H258" s="228">
        <v>12</v>
      </c>
      <c r="I258" s="229"/>
      <c r="J258" s="230">
        <f>ROUND(I258*H258,2)</f>
        <v>0</v>
      </c>
      <c r="K258" s="231"/>
      <c r="L258" s="41"/>
      <c r="M258" s="232" t="s">
        <v>1</v>
      </c>
      <c r="N258" s="233" t="s">
        <v>38</v>
      </c>
      <c r="O258" s="88"/>
      <c r="P258" s="234">
        <f>O258*H258</f>
        <v>0</v>
      </c>
      <c r="Q258" s="234">
        <v>0</v>
      </c>
      <c r="R258" s="234">
        <f>Q258*H258</f>
        <v>0</v>
      </c>
      <c r="S258" s="234">
        <v>0</v>
      </c>
      <c r="T258" s="23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6" t="s">
        <v>194</v>
      </c>
      <c r="AT258" s="236" t="s">
        <v>190</v>
      </c>
      <c r="AU258" s="236" t="s">
        <v>83</v>
      </c>
      <c r="AY258" s="14" t="s">
        <v>188</v>
      </c>
      <c r="BE258" s="237">
        <f>IF(N258="základní",J258,0)</f>
        <v>0</v>
      </c>
      <c r="BF258" s="237">
        <f>IF(N258="snížená",J258,0)</f>
        <v>0</v>
      </c>
      <c r="BG258" s="237">
        <f>IF(N258="zákl. přenesená",J258,0)</f>
        <v>0</v>
      </c>
      <c r="BH258" s="237">
        <f>IF(N258="sníž. přenesená",J258,0)</f>
        <v>0</v>
      </c>
      <c r="BI258" s="237">
        <f>IF(N258="nulová",J258,0)</f>
        <v>0</v>
      </c>
      <c r="BJ258" s="14" t="s">
        <v>81</v>
      </c>
      <c r="BK258" s="237">
        <f>ROUND(I258*H258,2)</f>
        <v>0</v>
      </c>
      <c r="BL258" s="14" t="s">
        <v>194</v>
      </c>
      <c r="BM258" s="236" t="s">
        <v>644</v>
      </c>
    </row>
    <row r="259" s="2" customFormat="1" ht="14.4" customHeight="1">
      <c r="A259" s="35"/>
      <c r="B259" s="36"/>
      <c r="C259" s="224" t="s">
        <v>645</v>
      </c>
      <c r="D259" s="224" t="s">
        <v>190</v>
      </c>
      <c r="E259" s="225" t="s">
        <v>1823</v>
      </c>
      <c r="F259" s="226" t="s">
        <v>1824</v>
      </c>
      <c r="G259" s="227" t="s">
        <v>1522</v>
      </c>
      <c r="H259" s="228">
        <v>8</v>
      </c>
      <c r="I259" s="229"/>
      <c r="J259" s="230">
        <f>ROUND(I259*H259,2)</f>
        <v>0</v>
      </c>
      <c r="K259" s="231"/>
      <c r="L259" s="41"/>
      <c r="M259" s="232" t="s">
        <v>1</v>
      </c>
      <c r="N259" s="233" t="s">
        <v>38</v>
      </c>
      <c r="O259" s="88"/>
      <c r="P259" s="234">
        <f>O259*H259</f>
        <v>0</v>
      </c>
      <c r="Q259" s="234">
        <v>0</v>
      </c>
      <c r="R259" s="234">
        <f>Q259*H259</f>
        <v>0</v>
      </c>
      <c r="S259" s="234">
        <v>0</v>
      </c>
      <c r="T259" s="23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6" t="s">
        <v>194</v>
      </c>
      <c r="AT259" s="236" t="s">
        <v>190</v>
      </c>
      <c r="AU259" s="236" t="s">
        <v>83</v>
      </c>
      <c r="AY259" s="14" t="s">
        <v>188</v>
      </c>
      <c r="BE259" s="237">
        <f>IF(N259="základní",J259,0)</f>
        <v>0</v>
      </c>
      <c r="BF259" s="237">
        <f>IF(N259="snížená",J259,0)</f>
        <v>0</v>
      </c>
      <c r="BG259" s="237">
        <f>IF(N259="zákl. přenesená",J259,0)</f>
        <v>0</v>
      </c>
      <c r="BH259" s="237">
        <f>IF(N259="sníž. přenesená",J259,0)</f>
        <v>0</v>
      </c>
      <c r="BI259" s="237">
        <f>IF(N259="nulová",J259,0)</f>
        <v>0</v>
      </c>
      <c r="BJ259" s="14" t="s">
        <v>81</v>
      </c>
      <c r="BK259" s="237">
        <f>ROUND(I259*H259,2)</f>
        <v>0</v>
      </c>
      <c r="BL259" s="14" t="s">
        <v>194</v>
      </c>
      <c r="BM259" s="236" t="s">
        <v>648</v>
      </c>
    </row>
    <row r="260" s="2" customFormat="1" ht="14.4" customHeight="1">
      <c r="A260" s="35"/>
      <c r="B260" s="36"/>
      <c r="C260" s="224" t="s">
        <v>423</v>
      </c>
      <c r="D260" s="224" t="s">
        <v>190</v>
      </c>
      <c r="E260" s="225" t="s">
        <v>1825</v>
      </c>
      <c r="F260" s="226" t="s">
        <v>1826</v>
      </c>
      <c r="G260" s="227" t="s">
        <v>235</v>
      </c>
      <c r="H260" s="228">
        <v>480</v>
      </c>
      <c r="I260" s="229"/>
      <c r="J260" s="230">
        <f>ROUND(I260*H260,2)</f>
        <v>0</v>
      </c>
      <c r="K260" s="231"/>
      <c r="L260" s="41"/>
      <c r="M260" s="232" t="s">
        <v>1</v>
      </c>
      <c r="N260" s="233" t="s">
        <v>38</v>
      </c>
      <c r="O260" s="88"/>
      <c r="P260" s="234">
        <f>O260*H260</f>
        <v>0</v>
      </c>
      <c r="Q260" s="234">
        <v>0</v>
      </c>
      <c r="R260" s="234">
        <f>Q260*H260</f>
        <v>0</v>
      </c>
      <c r="S260" s="234">
        <v>0</v>
      </c>
      <c r="T260" s="23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6" t="s">
        <v>194</v>
      </c>
      <c r="AT260" s="236" t="s">
        <v>190</v>
      </c>
      <c r="AU260" s="236" t="s">
        <v>83</v>
      </c>
      <c r="AY260" s="14" t="s">
        <v>188</v>
      </c>
      <c r="BE260" s="237">
        <f>IF(N260="základní",J260,0)</f>
        <v>0</v>
      </c>
      <c r="BF260" s="237">
        <f>IF(N260="snížená",J260,0)</f>
        <v>0</v>
      </c>
      <c r="BG260" s="237">
        <f>IF(N260="zákl. přenesená",J260,0)</f>
        <v>0</v>
      </c>
      <c r="BH260" s="237">
        <f>IF(N260="sníž. přenesená",J260,0)</f>
        <v>0</v>
      </c>
      <c r="BI260" s="237">
        <f>IF(N260="nulová",J260,0)</f>
        <v>0</v>
      </c>
      <c r="BJ260" s="14" t="s">
        <v>81</v>
      </c>
      <c r="BK260" s="237">
        <f>ROUND(I260*H260,2)</f>
        <v>0</v>
      </c>
      <c r="BL260" s="14" t="s">
        <v>194</v>
      </c>
      <c r="BM260" s="236" t="s">
        <v>651</v>
      </c>
    </row>
    <row r="261" s="2" customFormat="1" ht="14.4" customHeight="1">
      <c r="A261" s="35"/>
      <c r="B261" s="36"/>
      <c r="C261" s="224" t="s">
        <v>652</v>
      </c>
      <c r="D261" s="224" t="s">
        <v>190</v>
      </c>
      <c r="E261" s="225" t="s">
        <v>1827</v>
      </c>
      <c r="F261" s="226" t="s">
        <v>1828</v>
      </c>
      <c r="G261" s="227" t="s">
        <v>1522</v>
      </c>
      <c r="H261" s="228">
        <v>60</v>
      </c>
      <c r="I261" s="229"/>
      <c r="J261" s="230">
        <f>ROUND(I261*H261,2)</f>
        <v>0</v>
      </c>
      <c r="K261" s="231"/>
      <c r="L261" s="41"/>
      <c r="M261" s="232" t="s">
        <v>1</v>
      </c>
      <c r="N261" s="233" t="s">
        <v>38</v>
      </c>
      <c r="O261" s="88"/>
      <c r="P261" s="234">
        <f>O261*H261</f>
        <v>0</v>
      </c>
      <c r="Q261" s="234">
        <v>0</v>
      </c>
      <c r="R261" s="234">
        <f>Q261*H261</f>
        <v>0</v>
      </c>
      <c r="S261" s="234">
        <v>0</v>
      </c>
      <c r="T261" s="23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6" t="s">
        <v>194</v>
      </c>
      <c r="AT261" s="236" t="s">
        <v>190</v>
      </c>
      <c r="AU261" s="236" t="s">
        <v>83</v>
      </c>
      <c r="AY261" s="14" t="s">
        <v>188</v>
      </c>
      <c r="BE261" s="237">
        <f>IF(N261="základní",J261,0)</f>
        <v>0</v>
      </c>
      <c r="BF261" s="237">
        <f>IF(N261="snížená",J261,0)</f>
        <v>0</v>
      </c>
      <c r="BG261" s="237">
        <f>IF(N261="zákl. přenesená",J261,0)</f>
        <v>0</v>
      </c>
      <c r="BH261" s="237">
        <f>IF(N261="sníž. přenesená",J261,0)</f>
        <v>0</v>
      </c>
      <c r="BI261" s="237">
        <f>IF(N261="nulová",J261,0)</f>
        <v>0</v>
      </c>
      <c r="BJ261" s="14" t="s">
        <v>81</v>
      </c>
      <c r="BK261" s="237">
        <f>ROUND(I261*H261,2)</f>
        <v>0</v>
      </c>
      <c r="BL261" s="14" t="s">
        <v>194</v>
      </c>
      <c r="BM261" s="236" t="s">
        <v>655</v>
      </c>
    </row>
    <row r="262" s="2" customFormat="1" ht="14.4" customHeight="1">
      <c r="A262" s="35"/>
      <c r="B262" s="36"/>
      <c r="C262" s="224" t="s">
        <v>427</v>
      </c>
      <c r="D262" s="224" t="s">
        <v>190</v>
      </c>
      <c r="E262" s="225" t="s">
        <v>1752</v>
      </c>
      <c r="F262" s="226" t="s">
        <v>1753</v>
      </c>
      <c r="G262" s="227" t="s">
        <v>1751</v>
      </c>
      <c r="H262" s="257"/>
      <c r="I262" s="229"/>
      <c r="J262" s="230">
        <f>ROUND(I262*H262,2)</f>
        <v>0</v>
      </c>
      <c r="K262" s="231"/>
      <c r="L262" s="41"/>
      <c r="M262" s="232" t="s">
        <v>1</v>
      </c>
      <c r="N262" s="233" t="s">
        <v>38</v>
      </c>
      <c r="O262" s="88"/>
      <c r="P262" s="234">
        <f>O262*H262</f>
        <v>0</v>
      </c>
      <c r="Q262" s="234">
        <v>0</v>
      </c>
      <c r="R262" s="234">
        <f>Q262*H262</f>
        <v>0</v>
      </c>
      <c r="S262" s="234">
        <v>0</v>
      </c>
      <c r="T262" s="23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6" t="s">
        <v>194</v>
      </c>
      <c r="AT262" s="236" t="s">
        <v>190</v>
      </c>
      <c r="AU262" s="236" t="s">
        <v>83</v>
      </c>
      <c r="AY262" s="14" t="s">
        <v>188</v>
      </c>
      <c r="BE262" s="237">
        <f>IF(N262="základní",J262,0)</f>
        <v>0</v>
      </c>
      <c r="BF262" s="237">
        <f>IF(N262="snížená",J262,0)</f>
        <v>0</v>
      </c>
      <c r="BG262" s="237">
        <f>IF(N262="zákl. přenesená",J262,0)</f>
        <v>0</v>
      </c>
      <c r="BH262" s="237">
        <f>IF(N262="sníž. přenesená",J262,0)</f>
        <v>0</v>
      </c>
      <c r="BI262" s="237">
        <f>IF(N262="nulová",J262,0)</f>
        <v>0</v>
      </c>
      <c r="BJ262" s="14" t="s">
        <v>81</v>
      </c>
      <c r="BK262" s="237">
        <f>ROUND(I262*H262,2)</f>
        <v>0</v>
      </c>
      <c r="BL262" s="14" t="s">
        <v>194</v>
      </c>
      <c r="BM262" s="236" t="s">
        <v>658</v>
      </c>
    </row>
    <row r="263" s="2" customFormat="1" ht="14.4" customHeight="1">
      <c r="A263" s="35"/>
      <c r="B263" s="36"/>
      <c r="C263" s="224" t="s">
        <v>661</v>
      </c>
      <c r="D263" s="224" t="s">
        <v>190</v>
      </c>
      <c r="E263" s="225" t="s">
        <v>1754</v>
      </c>
      <c r="F263" s="226" t="s">
        <v>1755</v>
      </c>
      <c r="G263" s="227" t="s">
        <v>1751</v>
      </c>
      <c r="H263" s="257"/>
      <c r="I263" s="229"/>
      <c r="J263" s="230">
        <f>ROUND(I263*H263,2)</f>
        <v>0</v>
      </c>
      <c r="K263" s="231"/>
      <c r="L263" s="41"/>
      <c r="M263" s="254" t="s">
        <v>1</v>
      </c>
      <c r="N263" s="255" t="s">
        <v>38</v>
      </c>
      <c r="O263" s="251"/>
      <c r="P263" s="252">
        <f>O263*H263</f>
        <v>0</v>
      </c>
      <c r="Q263" s="252">
        <v>0</v>
      </c>
      <c r="R263" s="252">
        <f>Q263*H263</f>
        <v>0</v>
      </c>
      <c r="S263" s="252">
        <v>0</v>
      </c>
      <c r="T263" s="253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6" t="s">
        <v>194</v>
      </c>
      <c r="AT263" s="236" t="s">
        <v>190</v>
      </c>
      <c r="AU263" s="236" t="s">
        <v>83</v>
      </c>
      <c r="AY263" s="14" t="s">
        <v>188</v>
      </c>
      <c r="BE263" s="237">
        <f>IF(N263="základní",J263,0)</f>
        <v>0</v>
      </c>
      <c r="BF263" s="237">
        <f>IF(N263="snížená",J263,0)</f>
        <v>0</v>
      </c>
      <c r="BG263" s="237">
        <f>IF(N263="zákl. přenesená",J263,0)</f>
        <v>0</v>
      </c>
      <c r="BH263" s="237">
        <f>IF(N263="sníž. přenesená",J263,0)</f>
        <v>0</v>
      </c>
      <c r="BI263" s="237">
        <f>IF(N263="nulová",J263,0)</f>
        <v>0</v>
      </c>
      <c r="BJ263" s="14" t="s">
        <v>81</v>
      </c>
      <c r="BK263" s="237">
        <f>ROUND(I263*H263,2)</f>
        <v>0</v>
      </c>
      <c r="BL263" s="14" t="s">
        <v>194</v>
      </c>
      <c r="BM263" s="236" t="s">
        <v>664</v>
      </c>
    </row>
    <row r="264" s="2" customFormat="1" ht="6.96" customHeight="1">
      <c r="A264" s="35"/>
      <c r="B264" s="63"/>
      <c r="C264" s="64"/>
      <c r="D264" s="64"/>
      <c r="E264" s="64"/>
      <c r="F264" s="64"/>
      <c r="G264" s="64"/>
      <c r="H264" s="64"/>
      <c r="I264" s="64"/>
      <c r="J264" s="64"/>
      <c r="K264" s="64"/>
      <c r="L264" s="41"/>
      <c r="M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</row>
  </sheetData>
  <sheetProtection sheet="1" autoFilter="0" formatColumns="0" formatRows="0" objects="1" scenarios="1" spinCount="100000" saltValue="p1bgiLBt2PLzoFgTowUJtVyqKO6eqGzhW8ZM4xHDiWOA0isXtKSKyr6M4gI6PPvevh13fwkqvPyNPbdyCOqnzg==" hashValue="Uqf1Gq37rOPbkquMdCM6GcbFFmC8YzRv3OIf4DiZcwkqXvQJK+KnFta7i/+dbqgkhjAY18boDm3zi+H3nE/B7Q==" algorithmName="SHA-512" password="CC35"/>
  <autoFilter ref="C123:K26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136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3.25" customHeight="1">
      <c r="B7" s="17"/>
      <c r="E7" s="148" t="str">
        <f>'Rekapitulace stavby'!K6</f>
        <v>RZP PODBOŘANY ON - PD - CELKOVÁ OPRAVA VČETNĚ PLYNOFIKACE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137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1994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16. 11. 2020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47" t="s">
        <v>26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26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26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ROUND((SUM(BE121:BE168)),  2)</f>
        <v>0</v>
      </c>
      <c r="G33" s="35"/>
      <c r="H33" s="35"/>
      <c r="I33" s="161">
        <v>0.20999999999999999</v>
      </c>
      <c r="J33" s="160">
        <f>ROUND(((SUM(BE121:BE168))*I33),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ROUND((SUM(BF121:BF168)),  2)</f>
        <v>0</v>
      </c>
      <c r="G34" s="35"/>
      <c r="H34" s="35"/>
      <c r="I34" s="161">
        <v>0.14999999999999999</v>
      </c>
      <c r="J34" s="160">
        <f>ROUND(((SUM(BF121:BF168))*I34),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ROUND((SUM(BG121:BG168)),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ROUND((SUM(BH121:BH168)),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ROUND((SUM(BI121:BI168)),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139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0" t="str">
        <f>E7</f>
        <v>RZP PODBOŘANY ON - PD - CELKOVÁ OPRAVA VČETNĚ PLYNOFIKACE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137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D.1.4.3.3 - slaboproudé i...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16. 11. 2020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140</v>
      </c>
      <c r="D94" s="182"/>
      <c r="E94" s="182"/>
      <c r="F94" s="182"/>
      <c r="G94" s="182"/>
      <c r="H94" s="182"/>
      <c r="I94" s="182"/>
      <c r="J94" s="183" t="s">
        <v>141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142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143</v>
      </c>
    </row>
    <row r="97" s="9" customFormat="1" ht="24.96" customHeight="1">
      <c r="A97" s="9"/>
      <c r="B97" s="185"/>
      <c r="C97" s="186"/>
      <c r="D97" s="187" t="s">
        <v>154</v>
      </c>
      <c r="E97" s="188"/>
      <c r="F97" s="188"/>
      <c r="G97" s="188"/>
      <c r="H97" s="188"/>
      <c r="I97" s="188"/>
      <c r="J97" s="189">
        <f>J122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1995</v>
      </c>
      <c r="E98" s="193"/>
      <c r="F98" s="193"/>
      <c r="G98" s="193"/>
      <c r="H98" s="193"/>
      <c r="I98" s="193"/>
      <c r="J98" s="194">
        <f>J123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1"/>
      <c r="C99" s="130"/>
      <c r="D99" s="192" t="s">
        <v>1996</v>
      </c>
      <c r="E99" s="193"/>
      <c r="F99" s="193"/>
      <c r="G99" s="193"/>
      <c r="H99" s="193"/>
      <c r="I99" s="193"/>
      <c r="J99" s="194">
        <f>J124</f>
        <v>0</v>
      </c>
      <c r="K99" s="130"/>
      <c r="L99" s="19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1"/>
      <c r="C100" s="130"/>
      <c r="D100" s="192" t="s">
        <v>1997</v>
      </c>
      <c r="E100" s="193"/>
      <c r="F100" s="193"/>
      <c r="G100" s="193"/>
      <c r="H100" s="193"/>
      <c r="I100" s="193"/>
      <c r="J100" s="194">
        <f>J145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1998</v>
      </c>
      <c r="E101" s="193"/>
      <c r="F101" s="193"/>
      <c r="G101" s="193"/>
      <c r="H101" s="193"/>
      <c r="I101" s="193"/>
      <c r="J101" s="194">
        <f>J155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173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3.25" customHeight="1">
      <c r="A111" s="35"/>
      <c r="B111" s="36"/>
      <c r="C111" s="37"/>
      <c r="D111" s="37"/>
      <c r="E111" s="180" t="str">
        <f>E7</f>
        <v>RZP PODBOŘANY ON - PD - CELKOVÁ OPRAVA VČETNĚ PLYNOFIKACE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137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D.1.4.3.3 - slaboproudé i...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 xml:space="preserve"> </v>
      </c>
      <c r="G115" s="37"/>
      <c r="H115" s="37"/>
      <c r="I115" s="29" t="s">
        <v>22</v>
      </c>
      <c r="J115" s="76" t="str">
        <f>IF(J12="","",J12)</f>
        <v>16. 11. 2020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 xml:space="preserve"> </v>
      </c>
      <c r="G117" s="37"/>
      <c r="H117" s="37"/>
      <c r="I117" s="29" t="s">
        <v>29</v>
      </c>
      <c r="J117" s="33" t="str">
        <f>E21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31</v>
      </c>
      <c r="J118" s="33" t="str">
        <f>E24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6"/>
      <c r="B120" s="197"/>
      <c r="C120" s="198" t="s">
        <v>174</v>
      </c>
      <c r="D120" s="199" t="s">
        <v>58</v>
      </c>
      <c r="E120" s="199" t="s">
        <v>54</v>
      </c>
      <c r="F120" s="199" t="s">
        <v>55</v>
      </c>
      <c r="G120" s="199" t="s">
        <v>175</v>
      </c>
      <c r="H120" s="199" t="s">
        <v>176</v>
      </c>
      <c r="I120" s="199" t="s">
        <v>177</v>
      </c>
      <c r="J120" s="200" t="s">
        <v>141</v>
      </c>
      <c r="K120" s="201" t="s">
        <v>178</v>
      </c>
      <c r="L120" s="202"/>
      <c r="M120" s="97" t="s">
        <v>1</v>
      </c>
      <c r="N120" s="98" t="s">
        <v>37</v>
      </c>
      <c r="O120" s="98" t="s">
        <v>179</v>
      </c>
      <c r="P120" s="98" t="s">
        <v>180</v>
      </c>
      <c r="Q120" s="98" t="s">
        <v>181</v>
      </c>
      <c r="R120" s="98" t="s">
        <v>182</v>
      </c>
      <c r="S120" s="98" t="s">
        <v>183</v>
      </c>
      <c r="T120" s="99" t="s">
        <v>184</v>
      </c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</row>
    <row r="121" s="2" customFormat="1" ht="22.8" customHeight="1">
      <c r="A121" s="35"/>
      <c r="B121" s="36"/>
      <c r="C121" s="104" t="s">
        <v>185</v>
      </c>
      <c r="D121" s="37"/>
      <c r="E121" s="37"/>
      <c r="F121" s="37"/>
      <c r="G121" s="37"/>
      <c r="H121" s="37"/>
      <c r="I121" s="37"/>
      <c r="J121" s="203">
        <f>BK121</f>
        <v>0</v>
      </c>
      <c r="K121" s="37"/>
      <c r="L121" s="41"/>
      <c r="M121" s="100"/>
      <c r="N121" s="204"/>
      <c r="O121" s="101"/>
      <c r="P121" s="205">
        <f>P122</f>
        <v>0</v>
      </c>
      <c r="Q121" s="101"/>
      <c r="R121" s="205">
        <f>R122</f>
        <v>0</v>
      </c>
      <c r="S121" s="101"/>
      <c r="T121" s="206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143</v>
      </c>
      <c r="BK121" s="207">
        <f>BK122</f>
        <v>0</v>
      </c>
    </row>
    <row r="122" s="12" customFormat="1" ht="25.92" customHeight="1">
      <c r="A122" s="12"/>
      <c r="B122" s="208"/>
      <c r="C122" s="209"/>
      <c r="D122" s="210" t="s">
        <v>72</v>
      </c>
      <c r="E122" s="211" t="s">
        <v>547</v>
      </c>
      <c r="F122" s="211" t="s">
        <v>548</v>
      </c>
      <c r="G122" s="209"/>
      <c r="H122" s="209"/>
      <c r="I122" s="212"/>
      <c r="J122" s="213">
        <f>BK122</f>
        <v>0</v>
      </c>
      <c r="K122" s="209"/>
      <c r="L122" s="214"/>
      <c r="M122" s="215"/>
      <c r="N122" s="216"/>
      <c r="O122" s="216"/>
      <c r="P122" s="217">
        <f>P123+P124+P145+P155</f>
        <v>0</v>
      </c>
      <c r="Q122" s="216"/>
      <c r="R122" s="217">
        <f>R123+R124+R145+R155</f>
        <v>0</v>
      </c>
      <c r="S122" s="216"/>
      <c r="T122" s="218">
        <f>T123+T124+T145+T155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9" t="s">
        <v>83</v>
      </c>
      <c r="AT122" s="220" t="s">
        <v>72</v>
      </c>
      <c r="AU122" s="220" t="s">
        <v>73</v>
      </c>
      <c r="AY122" s="219" t="s">
        <v>188</v>
      </c>
      <c r="BK122" s="221">
        <f>BK123+BK124+BK145+BK155</f>
        <v>0</v>
      </c>
    </row>
    <row r="123" s="12" customFormat="1" ht="22.8" customHeight="1">
      <c r="A123" s="12"/>
      <c r="B123" s="208"/>
      <c r="C123" s="209"/>
      <c r="D123" s="210" t="s">
        <v>72</v>
      </c>
      <c r="E123" s="222" t="s">
        <v>1999</v>
      </c>
      <c r="F123" s="222" t="s">
        <v>2000</v>
      </c>
      <c r="G123" s="209"/>
      <c r="H123" s="209"/>
      <c r="I123" s="212"/>
      <c r="J123" s="223">
        <f>BK123</f>
        <v>0</v>
      </c>
      <c r="K123" s="209"/>
      <c r="L123" s="214"/>
      <c r="M123" s="215"/>
      <c r="N123" s="216"/>
      <c r="O123" s="216"/>
      <c r="P123" s="217">
        <v>0</v>
      </c>
      <c r="Q123" s="216"/>
      <c r="R123" s="217">
        <v>0</v>
      </c>
      <c r="S123" s="216"/>
      <c r="T123" s="218"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9" t="s">
        <v>83</v>
      </c>
      <c r="AT123" s="220" t="s">
        <v>72</v>
      </c>
      <c r="AU123" s="220" t="s">
        <v>81</v>
      </c>
      <c r="AY123" s="219" t="s">
        <v>188</v>
      </c>
      <c r="BK123" s="221">
        <v>0</v>
      </c>
    </row>
    <row r="124" s="12" customFormat="1" ht="22.8" customHeight="1">
      <c r="A124" s="12"/>
      <c r="B124" s="208"/>
      <c r="C124" s="209"/>
      <c r="D124" s="210" t="s">
        <v>72</v>
      </c>
      <c r="E124" s="222" t="s">
        <v>2001</v>
      </c>
      <c r="F124" s="222" t="s">
        <v>80</v>
      </c>
      <c r="G124" s="209"/>
      <c r="H124" s="209"/>
      <c r="I124" s="212"/>
      <c r="J124" s="223">
        <f>BK124</f>
        <v>0</v>
      </c>
      <c r="K124" s="209"/>
      <c r="L124" s="214"/>
      <c r="M124" s="215"/>
      <c r="N124" s="216"/>
      <c r="O124" s="216"/>
      <c r="P124" s="217">
        <f>SUM(P125:P144)</f>
        <v>0</v>
      </c>
      <c r="Q124" s="216"/>
      <c r="R124" s="217">
        <f>SUM(R125:R144)</f>
        <v>0</v>
      </c>
      <c r="S124" s="216"/>
      <c r="T124" s="218">
        <f>SUM(T125:T144)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9" t="s">
        <v>81</v>
      </c>
      <c r="AT124" s="220" t="s">
        <v>72</v>
      </c>
      <c r="AU124" s="220" t="s">
        <v>81</v>
      </c>
      <c r="AY124" s="219" t="s">
        <v>188</v>
      </c>
      <c r="BK124" s="221">
        <f>SUM(BK125:BK144)</f>
        <v>0</v>
      </c>
    </row>
    <row r="125" s="2" customFormat="1" ht="14.4" customHeight="1">
      <c r="A125" s="35"/>
      <c r="B125" s="36"/>
      <c r="C125" s="224" t="s">
        <v>81</v>
      </c>
      <c r="D125" s="224" t="s">
        <v>190</v>
      </c>
      <c r="E125" s="225" t="s">
        <v>2002</v>
      </c>
      <c r="F125" s="226" t="s">
        <v>2003</v>
      </c>
      <c r="G125" s="227" t="s">
        <v>254</v>
      </c>
      <c r="H125" s="228">
        <v>1</v>
      </c>
      <c r="I125" s="229"/>
      <c r="J125" s="230">
        <f>ROUND(I125*H125,2)</f>
        <v>0</v>
      </c>
      <c r="K125" s="231"/>
      <c r="L125" s="41"/>
      <c r="M125" s="232" t="s">
        <v>1</v>
      </c>
      <c r="N125" s="233" t="s">
        <v>38</v>
      </c>
      <c r="O125" s="88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6" t="s">
        <v>194</v>
      </c>
      <c r="AT125" s="236" t="s">
        <v>190</v>
      </c>
      <c r="AU125" s="236" t="s">
        <v>83</v>
      </c>
      <c r="AY125" s="14" t="s">
        <v>188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4" t="s">
        <v>81</v>
      </c>
      <c r="BK125" s="237">
        <f>ROUND(I125*H125,2)</f>
        <v>0</v>
      </c>
      <c r="BL125" s="14" t="s">
        <v>194</v>
      </c>
      <c r="BM125" s="236" t="s">
        <v>83</v>
      </c>
    </row>
    <row r="126" s="2" customFormat="1" ht="14.4" customHeight="1">
      <c r="A126" s="35"/>
      <c r="B126" s="36"/>
      <c r="C126" s="224" t="s">
        <v>83</v>
      </c>
      <c r="D126" s="224" t="s">
        <v>190</v>
      </c>
      <c r="E126" s="225" t="s">
        <v>2004</v>
      </c>
      <c r="F126" s="226" t="s">
        <v>2005</v>
      </c>
      <c r="G126" s="227" t="s">
        <v>254</v>
      </c>
      <c r="H126" s="228">
        <v>1</v>
      </c>
      <c r="I126" s="229"/>
      <c r="J126" s="230">
        <f>ROUND(I126*H126,2)</f>
        <v>0</v>
      </c>
      <c r="K126" s="231"/>
      <c r="L126" s="41"/>
      <c r="M126" s="232" t="s">
        <v>1</v>
      </c>
      <c r="N126" s="233" t="s">
        <v>38</v>
      </c>
      <c r="O126" s="88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6" t="s">
        <v>194</v>
      </c>
      <c r="AT126" s="236" t="s">
        <v>190</v>
      </c>
      <c r="AU126" s="236" t="s">
        <v>83</v>
      </c>
      <c r="AY126" s="14" t="s">
        <v>188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4" t="s">
        <v>81</v>
      </c>
      <c r="BK126" s="237">
        <f>ROUND(I126*H126,2)</f>
        <v>0</v>
      </c>
      <c r="BL126" s="14" t="s">
        <v>194</v>
      </c>
      <c r="BM126" s="236" t="s">
        <v>194</v>
      </c>
    </row>
    <row r="127" s="2" customFormat="1" ht="14.4" customHeight="1">
      <c r="A127" s="35"/>
      <c r="B127" s="36"/>
      <c r="C127" s="224" t="s">
        <v>197</v>
      </c>
      <c r="D127" s="224" t="s">
        <v>190</v>
      </c>
      <c r="E127" s="225" t="s">
        <v>2006</v>
      </c>
      <c r="F127" s="226" t="s">
        <v>2007</v>
      </c>
      <c r="G127" s="227" t="s">
        <v>254</v>
      </c>
      <c r="H127" s="228">
        <v>1</v>
      </c>
      <c r="I127" s="229"/>
      <c r="J127" s="230">
        <f>ROUND(I127*H127,2)</f>
        <v>0</v>
      </c>
      <c r="K127" s="231"/>
      <c r="L127" s="41"/>
      <c r="M127" s="232" t="s">
        <v>1</v>
      </c>
      <c r="N127" s="233" t="s">
        <v>38</v>
      </c>
      <c r="O127" s="88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6" t="s">
        <v>194</v>
      </c>
      <c r="AT127" s="236" t="s">
        <v>190</v>
      </c>
      <c r="AU127" s="236" t="s">
        <v>83</v>
      </c>
      <c r="AY127" s="14" t="s">
        <v>188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4" t="s">
        <v>81</v>
      </c>
      <c r="BK127" s="237">
        <f>ROUND(I127*H127,2)</f>
        <v>0</v>
      </c>
      <c r="BL127" s="14" t="s">
        <v>194</v>
      </c>
      <c r="BM127" s="236" t="s">
        <v>200</v>
      </c>
    </row>
    <row r="128" s="2" customFormat="1" ht="14.4" customHeight="1">
      <c r="A128" s="35"/>
      <c r="B128" s="36"/>
      <c r="C128" s="224" t="s">
        <v>194</v>
      </c>
      <c r="D128" s="224" t="s">
        <v>190</v>
      </c>
      <c r="E128" s="225" t="s">
        <v>2008</v>
      </c>
      <c r="F128" s="226" t="s">
        <v>2009</v>
      </c>
      <c r="G128" s="227" t="s">
        <v>254</v>
      </c>
      <c r="H128" s="228">
        <v>6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38</v>
      </c>
      <c r="O128" s="88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194</v>
      </c>
      <c r="AT128" s="236" t="s">
        <v>190</v>
      </c>
      <c r="AU128" s="236" t="s">
        <v>83</v>
      </c>
      <c r="AY128" s="14" t="s">
        <v>188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194</v>
      </c>
      <c r="BM128" s="236" t="s">
        <v>203</v>
      </c>
    </row>
    <row r="129" s="2" customFormat="1" ht="14.4" customHeight="1">
      <c r="A129" s="35"/>
      <c r="B129" s="36"/>
      <c r="C129" s="224" t="s">
        <v>204</v>
      </c>
      <c r="D129" s="224" t="s">
        <v>190</v>
      </c>
      <c r="E129" s="225" t="s">
        <v>2010</v>
      </c>
      <c r="F129" s="226" t="s">
        <v>2011</v>
      </c>
      <c r="G129" s="227" t="s">
        <v>254</v>
      </c>
      <c r="H129" s="228">
        <v>1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38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194</v>
      </c>
      <c r="AT129" s="236" t="s">
        <v>190</v>
      </c>
      <c r="AU129" s="236" t="s">
        <v>83</v>
      </c>
      <c r="AY129" s="14" t="s">
        <v>188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194</v>
      </c>
      <c r="BM129" s="236" t="s">
        <v>208</v>
      </c>
    </row>
    <row r="130" s="2" customFormat="1" ht="14.4" customHeight="1">
      <c r="A130" s="35"/>
      <c r="B130" s="36"/>
      <c r="C130" s="224" t="s">
        <v>200</v>
      </c>
      <c r="D130" s="224" t="s">
        <v>190</v>
      </c>
      <c r="E130" s="225" t="s">
        <v>2012</v>
      </c>
      <c r="F130" s="226" t="s">
        <v>2013</v>
      </c>
      <c r="G130" s="227" t="s">
        <v>254</v>
      </c>
      <c r="H130" s="228">
        <v>20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38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194</v>
      </c>
      <c r="AT130" s="236" t="s">
        <v>190</v>
      </c>
      <c r="AU130" s="236" t="s">
        <v>83</v>
      </c>
      <c r="AY130" s="14" t="s">
        <v>188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194</v>
      </c>
      <c r="BM130" s="236" t="s">
        <v>211</v>
      </c>
    </row>
    <row r="131" s="2" customFormat="1" ht="14.4" customHeight="1">
      <c r="A131" s="35"/>
      <c r="B131" s="36"/>
      <c r="C131" s="224" t="s">
        <v>212</v>
      </c>
      <c r="D131" s="224" t="s">
        <v>190</v>
      </c>
      <c r="E131" s="225" t="s">
        <v>2014</v>
      </c>
      <c r="F131" s="226" t="s">
        <v>2015</v>
      </c>
      <c r="G131" s="227" t="s">
        <v>235</v>
      </c>
      <c r="H131" s="228">
        <v>80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38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194</v>
      </c>
      <c r="AT131" s="236" t="s">
        <v>190</v>
      </c>
      <c r="AU131" s="236" t="s">
        <v>83</v>
      </c>
      <c r="AY131" s="14" t="s">
        <v>188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194</v>
      </c>
      <c r="BM131" s="236" t="s">
        <v>215</v>
      </c>
    </row>
    <row r="132" s="2" customFormat="1" ht="14.4" customHeight="1">
      <c r="A132" s="35"/>
      <c r="B132" s="36"/>
      <c r="C132" s="224" t="s">
        <v>203</v>
      </c>
      <c r="D132" s="224" t="s">
        <v>190</v>
      </c>
      <c r="E132" s="225" t="s">
        <v>2016</v>
      </c>
      <c r="F132" s="226" t="s">
        <v>2017</v>
      </c>
      <c r="G132" s="227" t="s">
        <v>254</v>
      </c>
      <c r="H132" s="228">
        <v>1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38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194</v>
      </c>
      <c r="AT132" s="236" t="s">
        <v>190</v>
      </c>
      <c r="AU132" s="236" t="s">
        <v>83</v>
      </c>
      <c r="AY132" s="14" t="s">
        <v>188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194</v>
      </c>
      <c r="BM132" s="236" t="s">
        <v>219</v>
      </c>
    </row>
    <row r="133" s="2" customFormat="1" ht="14.4" customHeight="1">
      <c r="A133" s="35"/>
      <c r="B133" s="36"/>
      <c r="C133" s="224" t="s">
        <v>220</v>
      </c>
      <c r="D133" s="224" t="s">
        <v>190</v>
      </c>
      <c r="E133" s="225" t="s">
        <v>2018</v>
      </c>
      <c r="F133" s="226" t="s">
        <v>2019</v>
      </c>
      <c r="G133" s="227" t="s">
        <v>254</v>
      </c>
      <c r="H133" s="228">
        <v>1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38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194</v>
      </c>
      <c r="AT133" s="236" t="s">
        <v>190</v>
      </c>
      <c r="AU133" s="236" t="s">
        <v>83</v>
      </c>
      <c r="AY133" s="14" t="s">
        <v>188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194</v>
      </c>
      <c r="BM133" s="236" t="s">
        <v>224</v>
      </c>
    </row>
    <row r="134" s="2" customFormat="1" ht="14.4" customHeight="1">
      <c r="A134" s="35"/>
      <c r="B134" s="36"/>
      <c r="C134" s="224" t="s">
        <v>208</v>
      </c>
      <c r="D134" s="224" t="s">
        <v>190</v>
      </c>
      <c r="E134" s="225" t="s">
        <v>2020</v>
      </c>
      <c r="F134" s="226" t="s">
        <v>2021</v>
      </c>
      <c r="G134" s="227" t="s">
        <v>254</v>
      </c>
      <c r="H134" s="228">
        <v>1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38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194</v>
      </c>
      <c r="AT134" s="236" t="s">
        <v>190</v>
      </c>
      <c r="AU134" s="236" t="s">
        <v>83</v>
      </c>
      <c r="AY134" s="14" t="s">
        <v>188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194</v>
      </c>
      <c r="BM134" s="236" t="s">
        <v>228</v>
      </c>
    </row>
    <row r="135" s="2" customFormat="1" ht="14.4" customHeight="1">
      <c r="A135" s="35"/>
      <c r="B135" s="36"/>
      <c r="C135" s="224" t="s">
        <v>229</v>
      </c>
      <c r="D135" s="224" t="s">
        <v>190</v>
      </c>
      <c r="E135" s="225" t="s">
        <v>2022</v>
      </c>
      <c r="F135" s="226" t="s">
        <v>2023</v>
      </c>
      <c r="G135" s="227" t="s">
        <v>254</v>
      </c>
      <c r="H135" s="228">
        <v>1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38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194</v>
      </c>
      <c r="AT135" s="236" t="s">
        <v>190</v>
      </c>
      <c r="AU135" s="236" t="s">
        <v>83</v>
      </c>
      <c r="AY135" s="14" t="s">
        <v>188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194</v>
      </c>
      <c r="BM135" s="236" t="s">
        <v>232</v>
      </c>
    </row>
    <row r="136" s="2" customFormat="1" ht="14.4" customHeight="1">
      <c r="A136" s="35"/>
      <c r="B136" s="36"/>
      <c r="C136" s="224" t="s">
        <v>211</v>
      </c>
      <c r="D136" s="224" t="s">
        <v>190</v>
      </c>
      <c r="E136" s="225" t="s">
        <v>2024</v>
      </c>
      <c r="F136" s="226" t="s">
        <v>2025</v>
      </c>
      <c r="G136" s="227" t="s">
        <v>235</v>
      </c>
      <c r="H136" s="228">
        <v>25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38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194</v>
      </c>
      <c r="AT136" s="236" t="s">
        <v>190</v>
      </c>
      <c r="AU136" s="236" t="s">
        <v>83</v>
      </c>
      <c r="AY136" s="14" t="s">
        <v>188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194</v>
      </c>
      <c r="BM136" s="236" t="s">
        <v>236</v>
      </c>
    </row>
    <row r="137" s="2" customFormat="1" ht="14.4" customHeight="1">
      <c r="A137" s="35"/>
      <c r="B137" s="36"/>
      <c r="C137" s="224" t="s">
        <v>237</v>
      </c>
      <c r="D137" s="224" t="s">
        <v>190</v>
      </c>
      <c r="E137" s="225" t="s">
        <v>2026</v>
      </c>
      <c r="F137" s="226" t="s">
        <v>2027</v>
      </c>
      <c r="G137" s="227" t="s">
        <v>254</v>
      </c>
      <c r="H137" s="228">
        <v>1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38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194</v>
      </c>
      <c r="AT137" s="236" t="s">
        <v>190</v>
      </c>
      <c r="AU137" s="236" t="s">
        <v>83</v>
      </c>
      <c r="AY137" s="14" t="s">
        <v>188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194</v>
      </c>
      <c r="BM137" s="236" t="s">
        <v>240</v>
      </c>
    </row>
    <row r="138" s="2" customFormat="1" ht="14.4" customHeight="1">
      <c r="A138" s="35"/>
      <c r="B138" s="36"/>
      <c r="C138" s="224" t="s">
        <v>215</v>
      </c>
      <c r="D138" s="224" t="s">
        <v>190</v>
      </c>
      <c r="E138" s="225" t="s">
        <v>2028</v>
      </c>
      <c r="F138" s="226" t="s">
        <v>2029</v>
      </c>
      <c r="G138" s="227" t="s">
        <v>254</v>
      </c>
      <c r="H138" s="228">
        <v>1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38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194</v>
      </c>
      <c r="AT138" s="236" t="s">
        <v>190</v>
      </c>
      <c r="AU138" s="236" t="s">
        <v>83</v>
      </c>
      <c r="AY138" s="14" t="s">
        <v>188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194</v>
      </c>
      <c r="BM138" s="236" t="s">
        <v>243</v>
      </c>
    </row>
    <row r="139" s="2" customFormat="1" ht="14.4" customHeight="1">
      <c r="A139" s="35"/>
      <c r="B139" s="36"/>
      <c r="C139" s="224" t="s">
        <v>8</v>
      </c>
      <c r="D139" s="224" t="s">
        <v>190</v>
      </c>
      <c r="E139" s="225" t="s">
        <v>2030</v>
      </c>
      <c r="F139" s="226" t="s">
        <v>2031</v>
      </c>
      <c r="G139" s="227" t="s">
        <v>254</v>
      </c>
      <c r="H139" s="228">
        <v>1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38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194</v>
      </c>
      <c r="AT139" s="236" t="s">
        <v>190</v>
      </c>
      <c r="AU139" s="236" t="s">
        <v>83</v>
      </c>
      <c r="AY139" s="14" t="s">
        <v>188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194</v>
      </c>
      <c r="BM139" s="236" t="s">
        <v>246</v>
      </c>
    </row>
    <row r="140" s="2" customFormat="1" ht="14.4" customHeight="1">
      <c r="A140" s="35"/>
      <c r="B140" s="36"/>
      <c r="C140" s="224" t="s">
        <v>219</v>
      </c>
      <c r="D140" s="224" t="s">
        <v>190</v>
      </c>
      <c r="E140" s="225" t="s">
        <v>2032</v>
      </c>
      <c r="F140" s="226" t="s">
        <v>2033</v>
      </c>
      <c r="G140" s="227" t="s">
        <v>254</v>
      </c>
      <c r="H140" s="228">
        <v>1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38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194</v>
      </c>
      <c r="AT140" s="236" t="s">
        <v>190</v>
      </c>
      <c r="AU140" s="236" t="s">
        <v>83</v>
      </c>
      <c r="AY140" s="14" t="s">
        <v>188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194</v>
      </c>
      <c r="BM140" s="236" t="s">
        <v>250</v>
      </c>
    </row>
    <row r="141" s="2" customFormat="1" ht="14.4" customHeight="1">
      <c r="A141" s="35"/>
      <c r="B141" s="36"/>
      <c r="C141" s="224" t="s">
        <v>251</v>
      </c>
      <c r="D141" s="224" t="s">
        <v>190</v>
      </c>
      <c r="E141" s="225" t="s">
        <v>2034</v>
      </c>
      <c r="F141" s="226" t="s">
        <v>2035</v>
      </c>
      <c r="G141" s="227" t="s">
        <v>401</v>
      </c>
      <c r="H141" s="228">
        <v>3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38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194</v>
      </c>
      <c r="AT141" s="236" t="s">
        <v>190</v>
      </c>
      <c r="AU141" s="236" t="s">
        <v>83</v>
      </c>
      <c r="AY141" s="14" t="s">
        <v>188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194</v>
      </c>
      <c r="BM141" s="236" t="s">
        <v>255</v>
      </c>
    </row>
    <row r="142" s="2" customFormat="1" ht="14.4" customHeight="1">
      <c r="A142" s="35"/>
      <c r="B142" s="36"/>
      <c r="C142" s="224" t="s">
        <v>224</v>
      </c>
      <c r="D142" s="224" t="s">
        <v>190</v>
      </c>
      <c r="E142" s="225" t="s">
        <v>2036</v>
      </c>
      <c r="F142" s="226" t="s">
        <v>2037</v>
      </c>
      <c r="G142" s="227" t="s">
        <v>254</v>
      </c>
      <c r="H142" s="228">
        <v>1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38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194</v>
      </c>
      <c r="AT142" s="236" t="s">
        <v>190</v>
      </c>
      <c r="AU142" s="236" t="s">
        <v>83</v>
      </c>
      <c r="AY142" s="14" t="s">
        <v>188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194</v>
      </c>
      <c r="BM142" s="236" t="s">
        <v>258</v>
      </c>
    </row>
    <row r="143" s="2" customFormat="1" ht="14.4" customHeight="1">
      <c r="A143" s="35"/>
      <c r="B143" s="36"/>
      <c r="C143" s="224" t="s">
        <v>259</v>
      </c>
      <c r="D143" s="224" t="s">
        <v>190</v>
      </c>
      <c r="E143" s="225" t="s">
        <v>2038</v>
      </c>
      <c r="F143" s="226" t="s">
        <v>2039</v>
      </c>
      <c r="G143" s="227" t="s">
        <v>254</v>
      </c>
      <c r="H143" s="228">
        <v>3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38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194</v>
      </c>
      <c r="AT143" s="236" t="s">
        <v>190</v>
      </c>
      <c r="AU143" s="236" t="s">
        <v>83</v>
      </c>
      <c r="AY143" s="14" t="s">
        <v>188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194</v>
      </c>
      <c r="BM143" s="236" t="s">
        <v>262</v>
      </c>
    </row>
    <row r="144" s="2" customFormat="1" ht="14.4" customHeight="1">
      <c r="A144" s="35"/>
      <c r="B144" s="36"/>
      <c r="C144" s="224" t="s">
        <v>228</v>
      </c>
      <c r="D144" s="224" t="s">
        <v>190</v>
      </c>
      <c r="E144" s="225" t="s">
        <v>2040</v>
      </c>
      <c r="F144" s="226" t="s">
        <v>2041</v>
      </c>
      <c r="G144" s="227" t="s">
        <v>254</v>
      </c>
      <c r="H144" s="228">
        <v>1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38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194</v>
      </c>
      <c r="AT144" s="236" t="s">
        <v>190</v>
      </c>
      <c r="AU144" s="236" t="s">
        <v>83</v>
      </c>
      <c r="AY144" s="14" t="s">
        <v>188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194</v>
      </c>
      <c r="BM144" s="236" t="s">
        <v>265</v>
      </c>
    </row>
    <row r="145" s="12" customFormat="1" ht="22.8" customHeight="1">
      <c r="A145" s="12"/>
      <c r="B145" s="208"/>
      <c r="C145" s="209"/>
      <c r="D145" s="210" t="s">
        <v>72</v>
      </c>
      <c r="E145" s="222" t="s">
        <v>2042</v>
      </c>
      <c r="F145" s="222" t="s">
        <v>2043</v>
      </c>
      <c r="G145" s="209"/>
      <c r="H145" s="209"/>
      <c r="I145" s="212"/>
      <c r="J145" s="223">
        <f>BK145</f>
        <v>0</v>
      </c>
      <c r="K145" s="209"/>
      <c r="L145" s="214"/>
      <c r="M145" s="215"/>
      <c r="N145" s="216"/>
      <c r="O145" s="216"/>
      <c r="P145" s="217">
        <f>SUM(P146:P154)</f>
        <v>0</v>
      </c>
      <c r="Q145" s="216"/>
      <c r="R145" s="217">
        <f>SUM(R146:R154)</f>
        <v>0</v>
      </c>
      <c r="S145" s="216"/>
      <c r="T145" s="218">
        <f>SUM(T146:T154)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9" t="s">
        <v>81</v>
      </c>
      <c r="AT145" s="220" t="s">
        <v>72</v>
      </c>
      <c r="AU145" s="220" t="s">
        <v>81</v>
      </c>
      <c r="AY145" s="219" t="s">
        <v>188</v>
      </c>
      <c r="BK145" s="221">
        <f>SUM(BK146:BK154)</f>
        <v>0</v>
      </c>
    </row>
    <row r="146" s="2" customFormat="1" ht="14.4" customHeight="1">
      <c r="A146" s="35"/>
      <c r="B146" s="36"/>
      <c r="C146" s="224" t="s">
        <v>7</v>
      </c>
      <c r="D146" s="224" t="s">
        <v>190</v>
      </c>
      <c r="E146" s="225" t="s">
        <v>2044</v>
      </c>
      <c r="F146" s="226" t="s">
        <v>2045</v>
      </c>
      <c r="G146" s="227" t="s">
        <v>254</v>
      </c>
      <c r="H146" s="228">
        <v>1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38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194</v>
      </c>
      <c r="AT146" s="236" t="s">
        <v>190</v>
      </c>
      <c r="AU146" s="236" t="s">
        <v>83</v>
      </c>
      <c r="AY146" s="14" t="s">
        <v>188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81</v>
      </c>
      <c r="BK146" s="237">
        <f>ROUND(I146*H146,2)</f>
        <v>0</v>
      </c>
      <c r="BL146" s="14" t="s">
        <v>194</v>
      </c>
      <c r="BM146" s="236" t="s">
        <v>268</v>
      </c>
    </row>
    <row r="147" s="2" customFormat="1" ht="14.4" customHeight="1">
      <c r="A147" s="35"/>
      <c r="B147" s="36"/>
      <c r="C147" s="224" t="s">
        <v>232</v>
      </c>
      <c r="D147" s="224" t="s">
        <v>190</v>
      </c>
      <c r="E147" s="225" t="s">
        <v>2046</v>
      </c>
      <c r="F147" s="226" t="s">
        <v>2047</v>
      </c>
      <c r="G147" s="227" t="s">
        <v>254</v>
      </c>
      <c r="H147" s="228">
        <v>1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38</v>
      </c>
      <c r="O147" s="88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194</v>
      </c>
      <c r="AT147" s="236" t="s">
        <v>190</v>
      </c>
      <c r="AU147" s="236" t="s">
        <v>83</v>
      </c>
      <c r="AY147" s="14" t="s">
        <v>188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194</v>
      </c>
      <c r="BM147" s="236" t="s">
        <v>271</v>
      </c>
    </row>
    <row r="148" s="2" customFormat="1" ht="14.4" customHeight="1">
      <c r="A148" s="35"/>
      <c r="B148" s="36"/>
      <c r="C148" s="224" t="s">
        <v>272</v>
      </c>
      <c r="D148" s="224" t="s">
        <v>190</v>
      </c>
      <c r="E148" s="225" t="s">
        <v>2048</v>
      </c>
      <c r="F148" s="226" t="s">
        <v>2049</v>
      </c>
      <c r="G148" s="227" t="s">
        <v>254</v>
      </c>
      <c r="H148" s="228">
        <v>1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38</v>
      </c>
      <c r="O148" s="88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194</v>
      </c>
      <c r="AT148" s="236" t="s">
        <v>190</v>
      </c>
      <c r="AU148" s="236" t="s">
        <v>83</v>
      </c>
      <c r="AY148" s="14" t="s">
        <v>188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81</v>
      </c>
      <c r="BK148" s="237">
        <f>ROUND(I148*H148,2)</f>
        <v>0</v>
      </c>
      <c r="BL148" s="14" t="s">
        <v>194</v>
      </c>
      <c r="BM148" s="236" t="s">
        <v>275</v>
      </c>
    </row>
    <row r="149" s="2" customFormat="1" ht="14.4" customHeight="1">
      <c r="A149" s="35"/>
      <c r="B149" s="36"/>
      <c r="C149" s="224" t="s">
        <v>236</v>
      </c>
      <c r="D149" s="224" t="s">
        <v>190</v>
      </c>
      <c r="E149" s="225" t="s">
        <v>2050</v>
      </c>
      <c r="F149" s="226" t="s">
        <v>2051</v>
      </c>
      <c r="G149" s="227" t="s">
        <v>254</v>
      </c>
      <c r="H149" s="228">
        <v>1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38</v>
      </c>
      <c r="O149" s="88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194</v>
      </c>
      <c r="AT149" s="236" t="s">
        <v>190</v>
      </c>
      <c r="AU149" s="236" t="s">
        <v>83</v>
      </c>
      <c r="AY149" s="14" t="s">
        <v>188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81</v>
      </c>
      <c r="BK149" s="237">
        <f>ROUND(I149*H149,2)</f>
        <v>0</v>
      </c>
      <c r="BL149" s="14" t="s">
        <v>194</v>
      </c>
      <c r="BM149" s="236" t="s">
        <v>278</v>
      </c>
    </row>
    <row r="150" s="2" customFormat="1" ht="14.4" customHeight="1">
      <c r="A150" s="35"/>
      <c r="B150" s="36"/>
      <c r="C150" s="224" t="s">
        <v>279</v>
      </c>
      <c r="D150" s="224" t="s">
        <v>190</v>
      </c>
      <c r="E150" s="225" t="s">
        <v>2052</v>
      </c>
      <c r="F150" s="226" t="s">
        <v>2053</v>
      </c>
      <c r="G150" s="227" t="s">
        <v>254</v>
      </c>
      <c r="H150" s="228">
        <v>1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38</v>
      </c>
      <c r="O150" s="88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194</v>
      </c>
      <c r="AT150" s="236" t="s">
        <v>190</v>
      </c>
      <c r="AU150" s="236" t="s">
        <v>83</v>
      </c>
      <c r="AY150" s="14" t="s">
        <v>188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81</v>
      </c>
      <c r="BK150" s="237">
        <f>ROUND(I150*H150,2)</f>
        <v>0</v>
      </c>
      <c r="BL150" s="14" t="s">
        <v>194</v>
      </c>
      <c r="BM150" s="236" t="s">
        <v>282</v>
      </c>
    </row>
    <row r="151" s="2" customFormat="1" ht="14.4" customHeight="1">
      <c r="A151" s="35"/>
      <c r="B151" s="36"/>
      <c r="C151" s="224" t="s">
        <v>240</v>
      </c>
      <c r="D151" s="224" t="s">
        <v>190</v>
      </c>
      <c r="E151" s="225" t="s">
        <v>2054</v>
      </c>
      <c r="F151" s="226" t="s">
        <v>2055</v>
      </c>
      <c r="G151" s="227" t="s">
        <v>235</v>
      </c>
      <c r="H151" s="228">
        <v>60</v>
      </c>
      <c r="I151" s="229"/>
      <c r="J151" s="230">
        <f>ROUND(I151*H151,2)</f>
        <v>0</v>
      </c>
      <c r="K151" s="231"/>
      <c r="L151" s="41"/>
      <c r="M151" s="232" t="s">
        <v>1</v>
      </c>
      <c r="N151" s="233" t="s">
        <v>38</v>
      </c>
      <c r="O151" s="88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194</v>
      </c>
      <c r="AT151" s="236" t="s">
        <v>190</v>
      </c>
      <c r="AU151" s="236" t="s">
        <v>83</v>
      </c>
      <c r="AY151" s="14" t="s">
        <v>188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81</v>
      </c>
      <c r="BK151" s="237">
        <f>ROUND(I151*H151,2)</f>
        <v>0</v>
      </c>
      <c r="BL151" s="14" t="s">
        <v>194</v>
      </c>
      <c r="BM151" s="236" t="s">
        <v>285</v>
      </c>
    </row>
    <row r="152" s="2" customFormat="1" ht="14.4" customHeight="1">
      <c r="A152" s="35"/>
      <c r="B152" s="36"/>
      <c r="C152" s="224" t="s">
        <v>287</v>
      </c>
      <c r="D152" s="224" t="s">
        <v>190</v>
      </c>
      <c r="E152" s="225" t="s">
        <v>2056</v>
      </c>
      <c r="F152" s="226" t="s">
        <v>2057</v>
      </c>
      <c r="G152" s="227" t="s">
        <v>235</v>
      </c>
      <c r="H152" s="228">
        <v>30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38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194</v>
      </c>
      <c r="AT152" s="236" t="s">
        <v>190</v>
      </c>
      <c r="AU152" s="236" t="s">
        <v>83</v>
      </c>
      <c r="AY152" s="14" t="s">
        <v>188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81</v>
      </c>
      <c r="BK152" s="237">
        <f>ROUND(I152*H152,2)</f>
        <v>0</v>
      </c>
      <c r="BL152" s="14" t="s">
        <v>194</v>
      </c>
      <c r="BM152" s="236" t="s">
        <v>290</v>
      </c>
    </row>
    <row r="153" s="2" customFormat="1" ht="14.4" customHeight="1">
      <c r="A153" s="35"/>
      <c r="B153" s="36"/>
      <c r="C153" s="224" t="s">
        <v>243</v>
      </c>
      <c r="D153" s="224" t="s">
        <v>190</v>
      </c>
      <c r="E153" s="225" t="s">
        <v>2058</v>
      </c>
      <c r="F153" s="226" t="s">
        <v>2059</v>
      </c>
      <c r="G153" s="227" t="s">
        <v>254</v>
      </c>
      <c r="H153" s="228">
        <v>1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38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194</v>
      </c>
      <c r="AT153" s="236" t="s">
        <v>190</v>
      </c>
      <c r="AU153" s="236" t="s">
        <v>83</v>
      </c>
      <c r="AY153" s="14" t="s">
        <v>188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81</v>
      </c>
      <c r="BK153" s="237">
        <f>ROUND(I153*H153,2)</f>
        <v>0</v>
      </c>
      <c r="BL153" s="14" t="s">
        <v>194</v>
      </c>
      <c r="BM153" s="236" t="s">
        <v>294</v>
      </c>
    </row>
    <row r="154" s="2" customFormat="1" ht="14.4" customHeight="1">
      <c r="A154" s="35"/>
      <c r="B154" s="36"/>
      <c r="C154" s="224" t="s">
        <v>295</v>
      </c>
      <c r="D154" s="224" t="s">
        <v>190</v>
      </c>
      <c r="E154" s="225" t="s">
        <v>2060</v>
      </c>
      <c r="F154" s="226" t="s">
        <v>2041</v>
      </c>
      <c r="G154" s="227" t="s">
        <v>254</v>
      </c>
      <c r="H154" s="228">
        <v>1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38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194</v>
      </c>
      <c r="AT154" s="236" t="s">
        <v>190</v>
      </c>
      <c r="AU154" s="236" t="s">
        <v>83</v>
      </c>
      <c r="AY154" s="14" t="s">
        <v>188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81</v>
      </c>
      <c r="BK154" s="237">
        <f>ROUND(I154*H154,2)</f>
        <v>0</v>
      </c>
      <c r="BL154" s="14" t="s">
        <v>194</v>
      </c>
      <c r="BM154" s="236" t="s">
        <v>298</v>
      </c>
    </row>
    <row r="155" s="12" customFormat="1" ht="22.8" customHeight="1">
      <c r="A155" s="12"/>
      <c r="B155" s="208"/>
      <c r="C155" s="209"/>
      <c r="D155" s="210" t="s">
        <v>72</v>
      </c>
      <c r="E155" s="222" t="s">
        <v>2061</v>
      </c>
      <c r="F155" s="222" t="s">
        <v>2062</v>
      </c>
      <c r="G155" s="209"/>
      <c r="H155" s="209"/>
      <c r="I155" s="212"/>
      <c r="J155" s="223">
        <f>BK155</f>
        <v>0</v>
      </c>
      <c r="K155" s="209"/>
      <c r="L155" s="214"/>
      <c r="M155" s="215"/>
      <c r="N155" s="216"/>
      <c r="O155" s="216"/>
      <c r="P155" s="217">
        <f>SUM(P156:P168)</f>
        <v>0</v>
      </c>
      <c r="Q155" s="216"/>
      <c r="R155" s="217">
        <f>SUM(R156:R168)</f>
        <v>0</v>
      </c>
      <c r="S155" s="216"/>
      <c r="T155" s="218">
        <f>SUM(T156:T168)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9" t="s">
        <v>81</v>
      </c>
      <c r="AT155" s="220" t="s">
        <v>72</v>
      </c>
      <c r="AU155" s="220" t="s">
        <v>81</v>
      </c>
      <c r="AY155" s="219" t="s">
        <v>188</v>
      </c>
      <c r="BK155" s="221">
        <f>SUM(BK156:BK168)</f>
        <v>0</v>
      </c>
    </row>
    <row r="156" s="2" customFormat="1" ht="14.4" customHeight="1">
      <c r="A156" s="35"/>
      <c r="B156" s="36"/>
      <c r="C156" s="224" t="s">
        <v>246</v>
      </c>
      <c r="D156" s="224" t="s">
        <v>190</v>
      </c>
      <c r="E156" s="225" t="s">
        <v>2063</v>
      </c>
      <c r="F156" s="226" t="s">
        <v>2064</v>
      </c>
      <c r="G156" s="227" t="s">
        <v>235</v>
      </c>
      <c r="H156" s="228">
        <v>40</v>
      </c>
      <c r="I156" s="229"/>
      <c r="J156" s="230">
        <f>ROUND(I156*H156,2)</f>
        <v>0</v>
      </c>
      <c r="K156" s="231"/>
      <c r="L156" s="41"/>
      <c r="M156" s="232" t="s">
        <v>1</v>
      </c>
      <c r="N156" s="233" t="s">
        <v>38</v>
      </c>
      <c r="O156" s="88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194</v>
      </c>
      <c r="AT156" s="236" t="s">
        <v>190</v>
      </c>
      <c r="AU156" s="236" t="s">
        <v>83</v>
      </c>
      <c r="AY156" s="14" t="s">
        <v>188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81</v>
      </c>
      <c r="BK156" s="237">
        <f>ROUND(I156*H156,2)</f>
        <v>0</v>
      </c>
      <c r="BL156" s="14" t="s">
        <v>194</v>
      </c>
      <c r="BM156" s="236" t="s">
        <v>301</v>
      </c>
    </row>
    <row r="157" s="2" customFormat="1" ht="14.4" customHeight="1">
      <c r="A157" s="35"/>
      <c r="B157" s="36"/>
      <c r="C157" s="224" t="s">
        <v>302</v>
      </c>
      <c r="D157" s="224" t="s">
        <v>190</v>
      </c>
      <c r="E157" s="225" t="s">
        <v>2065</v>
      </c>
      <c r="F157" s="226" t="s">
        <v>2066</v>
      </c>
      <c r="G157" s="227" t="s">
        <v>235</v>
      </c>
      <c r="H157" s="228">
        <v>5</v>
      </c>
      <c r="I157" s="229"/>
      <c r="J157" s="230">
        <f>ROUND(I157*H157,2)</f>
        <v>0</v>
      </c>
      <c r="K157" s="231"/>
      <c r="L157" s="41"/>
      <c r="M157" s="232" t="s">
        <v>1</v>
      </c>
      <c r="N157" s="233" t="s">
        <v>38</v>
      </c>
      <c r="O157" s="88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6" t="s">
        <v>194</v>
      </c>
      <c r="AT157" s="236" t="s">
        <v>190</v>
      </c>
      <c r="AU157" s="236" t="s">
        <v>83</v>
      </c>
      <c r="AY157" s="14" t="s">
        <v>188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4" t="s">
        <v>81</v>
      </c>
      <c r="BK157" s="237">
        <f>ROUND(I157*H157,2)</f>
        <v>0</v>
      </c>
      <c r="BL157" s="14" t="s">
        <v>194</v>
      </c>
      <c r="BM157" s="236" t="s">
        <v>305</v>
      </c>
    </row>
    <row r="158" s="2" customFormat="1" ht="14.4" customHeight="1">
      <c r="A158" s="35"/>
      <c r="B158" s="36"/>
      <c r="C158" s="224" t="s">
        <v>250</v>
      </c>
      <c r="D158" s="224" t="s">
        <v>190</v>
      </c>
      <c r="E158" s="225" t="s">
        <v>2067</v>
      </c>
      <c r="F158" s="226" t="s">
        <v>2068</v>
      </c>
      <c r="G158" s="227" t="s">
        <v>235</v>
      </c>
      <c r="H158" s="228">
        <v>5</v>
      </c>
      <c r="I158" s="229"/>
      <c r="J158" s="230">
        <f>ROUND(I158*H158,2)</f>
        <v>0</v>
      </c>
      <c r="K158" s="231"/>
      <c r="L158" s="41"/>
      <c r="M158" s="232" t="s">
        <v>1</v>
      </c>
      <c r="N158" s="233" t="s">
        <v>38</v>
      </c>
      <c r="O158" s="88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194</v>
      </c>
      <c r="AT158" s="236" t="s">
        <v>190</v>
      </c>
      <c r="AU158" s="236" t="s">
        <v>83</v>
      </c>
      <c r="AY158" s="14" t="s">
        <v>188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81</v>
      </c>
      <c r="BK158" s="237">
        <f>ROUND(I158*H158,2)</f>
        <v>0</v>
      </c>
      <c r="BL158" s="14" t="s">
        <v>194</v>
      </c>
      <c r="BM158" s="236" t="s">
        <v>308</v>
      </c>
    </row>
    <row r="159" s="2" customFormat="1" ht="14.4" customHeight="1">
      <c r="A159" s="35"/>
      <c r="B159" s="36"/>
      <c r="C159" s="224" t="s">
        <v>309</v>
      </c>
      <c r="D159" s="224" t="s">
        <v>190</v>
      </c>
      <c r="E159" s="225" t="s">
        <v>2069</v>
      </c>
      <c r="F159" s="226" t="s">
        <v>2070</v>
      </c>
      <c r="G159" s="227" t="s">
        <v>235</v>
      </c>
      <c r="H159" s="228">
        <v>75</v>
      </c>
      <c r="I159" s="229"/>
      <c r="J159" s="230">
        <f>ROUND(I159*H159,2)</f>
        <v>0</v>
      </c>
      <c r="K159" s="231"/>
      <c r="L159" s="41"/>
      <c r="M159" s="232" t="s">
        <v>1</v>
      </c>
      <c r="N159" s="233" t="s">
        <v>38</v>
      </c>
      <c r="O159" s="88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6" t="s">
        <v>194</v>
      </c>
      <c r="AT159" s="236" t="s">
        <v>190</v>
      </c>
      <c r="AU159" s="236" t="s">
        <v>83</v>
      </c>
      <c r="AY159" s="14" t="s">
        <v>188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4" t="s">
        <v>81</v>
      </c>
      <c r="BK159" s="237">
        <f>ROUND(I159*H159,2)</f>
        <v>0</v>
      </c>
      <c r="BL159" s="14" t="s">
        <v>194</v>
      </c>
      <c r="BM159" s="236" t="s">
        <v>312</v>
      </c>
    </row>
    <row r="160" s="2" customFormat="1" ht="14.4" customHeight="1">
      <c r="A160" s="35"/>
      <c r="B160" s="36"/>
      <c r="C160" s="224" t="s">
        <v>255</v>
      </c>
      <c r="D160" s="224" t="s">
        <v>190</v>
      </c>
      <c r="E160" s="225" t="s">
        <v>2071</v>
      </c>
      <c r="F160" s="226" t="s">
        <v>2072</v>
      </c>
      <c r="G160" s="227" t="s">
        <v>254</v>
      </c>
      <c r="H160" s="228">
        <v>15</v>
      </c>
      <c r="I160" s="229"/>
      <c r="J160" s="230">
        <f>ROUND(I160*H160,2)</f>
        <v>0</v>
      </c>
      <c r="K160" s="231"/>
      <c r="L160" s="41"/>
      <c r="M160" s="232" t="s">
        <v>1</v>
      </c>
      <c r="N160" s="233" t="s">
        <v>38</v>
      </c>
      <c r="O160" s="88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6" t="s">
        <v>194</v>
      </c>
      <c r="AT160" s="236" t="s">
        <v>190</v>
      </c>
      <c r="AU160" s="236" t="s">
        <v>83</v>
      </c>
      <c r="AY160" s="14" t="s">
        <v>188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4" t="s">
        <v>81</v>
      </c>
      <c r="BK160" s="237">
        <f>ROUND(I160*H160,2)</f>
        <v>0</v>
      </c>
      <c r="BL160" s="14" t="s">
        <v>194</v>
      </c>
      <c r="BM160" s="236" t="s">
        <v>315</v>
      </c>
    </row>
    <row r="161" s="2" customFormat="1" ht="14.4" customHeight="1">
      <c r="A161" s="35"/>
      <c r="B161" s="36"/>
      <c r="C161" s="224" t="s">
        <v>316</v>
      </c>
      <c r="D161" s="224" t="s">
        <v>190</v>
      </c>
      <c r="E161" s="225" t="s">
        <v>2073</v>
      </c>
      <c r="F161" s="226" t="s">
        <v>2074</v>
      </c>
      <c r="G161" s="227" t="s">
        <v>254</v>
      </c>
      <c r="H161" s="228">
        <v>15</v>
      </c>
      <c r="I161" s="229"/>
      <c r="J161" s="230">
        <f>ROUND(I161*H161,2)</f>
        <v>0</v>
      </c>
      <c r="K161" s="231"/>
      <c r="L161" s="41"/>
      <c r="M161" s="232" t="s">
        <v>1</v>
      </c>
      <c r="N161" s="233" t="s">
        <v>38</v>
      </c>
      <c r="O161" s="88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6" t="s">
        <v>194</v>
      </c>
      <c r="AT161" s="236" t="s">
        <v>190</v>
      </c>
      <c r="AU161" s="236" t="s">
        <v>83</v>
      </c>
      <c r="AY161" s="14" t="s">
        <v>188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4" t="s">
        <v>81</v>
      </c>
      <c r="BK161" s="237">
        <f>ROUND(I161*H161,2)</f>
        <v>0</v>
      </c>
      <c r="BL161" s="14" t="s">
        <v>194</v>
      </c>
      <c r="BM161" s="236" t="s">
        <v>319</v>
      </c>
    </row>
    <row r="162" s="2" customFormat="1" ht="14.4" customHeight="1">
      <c r="A162" s="35"/>
      <c r="B162" s="36"/>
      <c r="C162" s="224" t="s">
        <v>258</v>
      </c>
      <c r="D162" s="224" t="s">
        <v>190</v>
      </c>
      <c r="E162" s="225" t="s">
        <v>2075</v>
      </c>
      <c r="F162" s="226" t="s">
        <v>2076</v>
      </c>
      <c r="G162" s="227" t="s">
        <v>254</v>
      </c>
      <c r="H162" s="228">
        <v>15</v>
      </c>
      <c r="I162" s="229"/>
      <c r="J162" s="230">
        <f>ROUND(I162*H162,2)</f>
        <v>0</v>
      </c>
      <c r="K162" s="231"/>
      <c r="L162" s="41"/>
      <c r="M162" s="232" t="s">
        <v>1</v>
      </c>
      <c r="N162" s="233" t="s">
        <v>38</v>
      </c>
      <c r="O162" s="88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6" t="s">
        <v>194</v>
      </c>
      <c r="AT162" s="236" t="s">
        <v>190</v>
      </c>
      <c r="AU162" s="236" t="s">
        <v>83</v>
      </c>
      <c r="AY162" s="14" t="s">
        <v>188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4" t="s">
        <v>81</v>
      </c>
      <c r="BK162" s="237">
        <f>ROUND(I162*H162,2)</f>
        <v>0</v>
      </c>
      <c r="BL162" s="14" t="s">
        <v>194</v>
      </c>
      <c r="BM162" s="236" t="s">
        <v>322</v>
      </c>
    </row>
    <row r="163" s="2" customFormat="1" ht="14.4" customHeight="1">
      <c r="A163" s="35"/>
      <c r="B163" s="36"/>
      <c r="C163" s="224" t="s">
        <v>323</v>
      </c>
      <c r="D163" s="224" t="s">
        <v>190</v>
      </c>
      <c r="E163" s="225" t="s">
        <v>2077</v>
      </c>
      <c r="F163" s="226" t="s">
        <v>2078</v>
      </c>
      <c r="G163" s="227" t="s">
        <v>254</v>
      </c>
      <c r="H163" s="228">
        <v>20</v>
      </c>
      <c r="I163" s="229"/>
      <c r="J163" s="230">
        <f>ROUND(I163*H163,2)</f>
        <v>0</v>
      </c>
      <c r="K163" s="231"/>
      <c r="L163" s="41"/>
      <c r="M163" s="232" t="s">
        <v>1</v>
      </c>
      <c r="N163" s="233" t="s">
        <v>38</v>
      </c>
      <c r="O163" s="88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6" t="s">
        <v>194</v>
      </c>
      <c r="AT163" s="236" t="s">
        <v>190</v>
      </c>
      <c r="AU163" s="236" t="s">
        <v>83</v>
      </c>
      <c r="AY163" s="14" t="s">
        <v>188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4" t="s">
        <v>81</v>
      </c>
      <c r="BK163" s="237">
        <f>ROUND(I163*H163,2)</f>
        <v>0</v>
      </c>
      <c r="BL163" s="14" t="s">
        <v>194</v>
      </c>
      <c r="BM163" s="236" t="s">
        <v>326</v>
      </c>
    </row>
    <row r="164" s="2" customFormat="1" ht="14.4" customHeight="1">
      <c r="A164" s="35"/>
      <c r="B164" s="36"/>
      <c r="C164" s="224" t="s">
        <v>262</v>
      </c>
      <c r="D164" s="224" t="s">
        <v>190</v>
      </c>
      <c r="E164" s="225" t="s">
        <v>2079</v>
      </c>
      <c r="F164" s="226" t="s">
        <v>2080</v>
      </c>
      <c r="G164" s="227" t="s">
        <v>254</v>
      </c>
      <c r="H164" s="228">
        <v>20</v>
      </c>
      <c r="I164" s="229"/>
      <c r="J164" s="230">
        <f>ROUND(I164*H164,2)</f>
        <v>0</v>
      </c>
      <c r="K164" s="231"/>
      <c r="L164" s="41"/>
      <c r="M164" s="232" t="s">
        <v>1</v>
      </c>
      <c r="N164" s="233" t="s">
        <v>38</v>
      </c>
      <c r="O164" s="88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6" t="s">
        <v>194</v>
      </c>
      <c r="AT164" s="236" t="s">
        <v>190</v>
      </c>
      <c r="AU164" s="236" t="s">
        <v>83</v>
      </c>
      <c r="AY164" s="14" t="s">
        <v>188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4" t="s">
        <v>81</v>
      </c>
      <c r="BK164" s="237">
        <f>ROUND(I164*H164,2)</f>
        <v>0</v>
      </c>
      <c r="BL164" s="14" t="s">
        <v>194</v>
      </c>
      <c r="BM164" s="236" t="s">
        <v>329</v>
      </c>
    </row>
    <row r="165" s="2" customFormat="1" ht="14.4" customHeight="1">
      <c r="A165" s="35"/>
      <c r="B165" s="36"/>
      <c r="C165" s="224" t="s">
        <v>330</v>
      </c>
      <c r="D165" s="224" t="s">
        <v>190</v>
      </c>
      <c r="E165" s="225" t="s">
        <v>2081</v>
      </c>
      <c r="F165" s="226" t="s">
        <v>2082</v>
      </c>
      <c r="G165" s="227" t="s">
        <v>254</v>
      </c>
      <c r="H165" s="228">
        <v>3</v>
      </c>
      <c r="I165" s="229"/>
      <c r="J165" s="230">
        <f>ROUND(I165*H165,2)</f>
        <v>0</v>
      </c>
      <c r="K165" s="231"/>
      <c r="L165" s="41"/>
      <c r="M165" s="232" t="s">
        <v>1</v>
      </c>
      <c r="N165" s="233" t="s">
        <v>38</v>
      </c>
      <c r="O165" s="88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194</v>
      </c>
      <c r="AT165" s="236" t="s">
        <v>190</v>
      </c>
      <c r="AU165" s="236" t="s">
        <v>83</v>
      </c>
      <c r="AY165" s="14" t="s">
        <v>188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81</v>
      </c>
      <c r="BK165" s="237">
        <f>ROUND(I165*H165,2)</f>
        <v>0</v>
      </c>
      <c r="BL165" s="14" t="s">
        <v>194</v>
      </c>
      <c r="BM165" s="236" t="s">
        <v>333</v>
      </c>
    </row>
    <row r="166" s="2" customFormat="1" ht="14.4" customHeight="1">
      <c r="A166" s="35"/>
      <c r="B166" s="36"/>
      <c r="C166" s="224" t="s">
        <v>265</v>
      </c>
      <c r="D166" s="224" t="s">
        <v>190</v>
      </c>
      <c r="E166" s="225" t="s">
        <v>2083</v>
      </c>
      <c r="F166" s="226" t="s">
        <v>2084</v>
      </c>
      <c r="G166" s="227" t="s">
        <v>254</v>
      </c>
      <c r="H166" s="228">
        <v>2</v>
      </c>
      <c r="I166" s="229"/>
      <c r="J166" s="230">
        <f>ROUND(I166*H166,2)</f>
        <v>0</v>
      </c>
      <c r="K166" s="231"/>
      <c r="L166" s="41"/>
      <c r="M166" s="232" t="s">
        <v>1</v>
      </c>
      <c r="N166" s="233" t="s">
        <v>38</v>
      </c>
      <c r="O166" s="88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6" t="s">
        <v>194</v>
      </c>
      <c r="AT166" s="236" t="s">
        <v>190</v>
      </c>
      <c r="AU166" s="236" t="s">
        <v>83</v>
      </c>
      <c r="AY166" s="14" t="s">
        <v>188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4" t="s">
        <v>81</v>
      </c>
      <c r="BK166" s="237">
        <f>ROUND(I166*H166,2)</f>
        <v>0</v>
      </c>
      <c r="BL166" s="14" t="s">
        <v>194</v>
      </c>
      <c r="BM166" s="236" t="s">
        <v>336</v>
      </c>
    </row>
    <row r="167" s="2" customFormat="1" ht="14.4" customHeight="1">
      <c r="A167" s="35"/>
      <c r="B167" s="36"/>
      <c r="C167" s="224" t="s">
        <v>337</v>
      </c>
      <c r="D167" s="224" t="s">
        <v>190</v>
      </c>
      <c r="E167" s="225" t="s">
        <v>2085</v>
      </c>
      <c r="F167" s="226" t="s">
        <v>2086</v>
      </c>
      <c r="G167" s="227" t="s">
        <v>235</v>
      </c>
      <c r="H167" s="228">
        <v>85</v>
      </c>
      <c r="I167" s="229"/>
      <c r="J167" s="230">
        <f>ROUND(I167*H167,2)</f>
        <v>0</v>
      </c>
      <c r="K167" s="231"/>
      <c r="L167" s="41"/>
      <c r="M167" s="232" t="s">
        <v>1</v>
      </c>
      <c r="N167" s="233" t="s">
        <v>38</v>
      </c>
      <c r="O167" s="88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6" t="s">
        <v>194</v>
      </c>
      <c r="AT167" s="236" t="s">
        <v>190</v>
      </c>
      <c r="AU167" s="236" t="s">
        <v>83</v>
      </c>
      <c r="AY167" s="14" t="s">
        <v>188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4" t="s">
        <v>81</v>
      </c>
      <c r="BK167" s="237">
        <f>ROUND(I167*H167,2)</f>
        <v>0</v>
      </c>
      <c r="BL167" s="14" t="s">
        <v>194</v>
      </c>
      <c r="BM167" s="236" t="s">
        <v>340</v>
      </c>
    </row>
    <row r="168" s="2" customFormat="1" ht="14.4" customHeight="1">
      <c r="A168" s="35"/>
      <c r="B168" s="36"/>
      <c r="C168" s="224" t="s">
        <v>268</v>
      </c>
      <c r="D168" s="224" t="s">
        <v>190</v>
      </c>
      <c r="E168" s="225" t="s">
        <v>2087</v>
      </c>
      <c r="F168" s="226" t="s">
        <v>2041</v>
      </c>
      <c r="G168" s="227" t="s">
        <v>254</v>
      </c>
      <c r="H168" s="228">
        <v>1</v>
      </c>
      <c r="I168" s="229"/>
      <c r="J168" s="230">
        <f>ROUND(I168*H168,2)</f>
        <v>0</v>
      </c>
      <c r="K168" s="231"/>
      <c r="L168" s="41"/>
      <c r="M168" s="254" t="s">
        <v>1</v>
      </c>
      <c r="N168" s="255" t="s">
        <v>38</v>
      </c>
      <c r="O168" s="251"/>
      <c r="P168" s="252">
        <f>O168*H168</f>
        <v>0</v>
      </c>
      <c r="Q168" s="252">
        <v>0</v>
      </c>
      <c r="R168" s="252">
        <f>Q168*H168</f>
        <v>0</v>
      </c>
      <c r="S168" s="252">
        <v>0</v>
      </c>
      <c r="T168" s="25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6" t="s">
        <v>194</v>
      </c>
      <c r="AT168" s="236" t="s">
        <v>190</v>
      </c>
      <c r="AU168" s="236" t="s">
        <v>83</v>
      </c>
      <c r="AY168" s="14" t="s">
        <v>188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4" t="s">
        <v>81</v>
      </c>
      <c r="BK168" s="237">
        <f>ROUND(I168*H168,2)</f>
        <v>0</v>
      </c>
      <c r="BL168" s="14" t="s">
        <v>194</v>
      </c>
      <c r="BM168" s="236" t="s">
        <v>343</v>
      </c>
    </row>
    <row r="169" s="2" customFormat="1" ht="6.96" customHeight="1">
      <c r="A169" s="35"/>
      <c r="B169" s="63"/>
      <c r="C169" s="64"/>
      <c r="D169" s="64"/>
      <c r="E169" s="64"/>
      <c r="F169" s="64"/>
      <c r="G169" s="64"/>
      <c r="H169" s="64"/>
      <c r="I169" s="64"/>
      <c r="J169" s="64"/>
      <c r="K169" s="64"/>
      <c r="L169" s="41"/>
      <c r="M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</row>
  </sheetData>
  <sheetProtection sheet="1" autoFilter="0" formatColumns="0" formatRows="0" objects="1" scenarios="1" spinCount="100000" saltValue="sHONCksxgmrSBt0XAe0jSH68LA9ktlxyBVPJ/0MvtCt8xwEessA8Dr3LH5raVxExsNu1Df9LDMd6eczLVu2sWg==" hashValue="VnF7QICSqlwTg/zi8PqsutTOmqSVPiEfhK40Dn9TO6KC6mkM4ftccFG2YkAvfqC2CIZZGtTijNyMcwg4lAy7eQ==" algorithmName="SHA-512" password="CC35"/>
  <autoFilter ref="C120:K16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111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136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3.25" customHeight="1">
      <c r="B7" s="17"/>
      <c r="E7" s="148" t="str">
        <f>'Rekapitulace stavby'!K6</f>
        <v>RZP PODBOŘANY ON - PD - CELKOVÁ OPRAVA VČETNĚ PLYNOFIKACE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137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2088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16. 11. 2020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47" t="s">
        <v>26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26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26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ROUND((SUM(BE121:BE155)),  2)</f>
        <v>0</v>
      </c>
      <c r="G33" s="35"/>
      <c r="H33" s="35"/>
      <c r="I33" s="161">
        <v>0.20999999999999999</v>
      </c>
      <c r="J33" s="160">
        <f>ROUND(((SUM(BE121:BE155))*I33),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ROUND((SUM(BF121:BF155)),  2)</f>
        <v>0</v>
      </c>
      <c r="G34" s="35"/>
      <c r="H34" s="35"/>
      <c r="I34" s="161">
        <v>0.14999999999999999</v>
      </c>
      <c r="J34" s="160">
        <f>ROUND(((SUM(BF121:BF155))*I34),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ROUND((SUM(BG121:BG155)),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ROUND((SUM(BH121:BH155)),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ROUND((SUM(BI121:BI155)),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139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0" t="str">
        <f>E7</f>
        <v>RZP PODBOŘANY ON - PD - CELKOVÁ OPRAVA VČETNĚ PLYNOFIKACE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137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D.1.4.3.4 - slaboproudé i...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16. 11. 2020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140</v>
      </c>
      <c r="D94" s="182"/>
      <c r="E94" s="182"/>
      <c r="F94" s="182"/>
      <c r="G94" s="182"/>
      <c r="H94" s="182"/>
      <c r="I94" s="182"/>
      <c r="J94" s="183" t="s">
        <v>141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142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143</v>
      </c>
    </row>
    <row r="97" s="9" customFormat="1" ht="24.96" customHeight="1">
      <c r="A97" s="9"/>
      <c r="B97" s="185"/>
      <c r="C97" s="186"/>
      <c r="D97" s="187" t="s">
        <v>154</v>
      </c>
      <c r="E97" s="188"/>
      <c r="F97" s="188"/>
      <c r="G97" s="188"/>
      <c r="H97" s="188"/>
      <c r="I97" s="188"/>
      <c r="J97" s="189">
        <f>J122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1995</v>
      </c>
      <c r="E98" s="193"/>
      <c r="F98" s="193"/>
      <c r="G98" s="193"/>
      <c r="H98" s="193"/>
      <c r="I98" s="193"/>
      <c r="J98" s="194">
        <f>J123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1"/>
      <c r="C99" s="130"/>
      <c r="D99" s="192" t="s">
        <v>2089</v>
      </c>
      <c r="E99" s="193"/>
      <c r="F99" s="193"/>
      <c r="G99" s="193"/>
      <c r="H99" s="193"/>
      <c r="I99" s="193"/>
      <c r="J99" s="194">
        <f>J124</f>
        <v>0</v>
      </c>
      <c r="K99" s="130"/>
      <c r="L99" s="19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1"/>
      <c r="C100" s="130"/>
      <c r="D100" s="192" t="s">
        <v>2090</v>
      </c>
      <c r="E100" s="193"/>
      <c r="F100" s="193"/>
      <c r="G100" s="193"/>
      <c r="H100" s="193"/>
      <c r="I100" s="193"/>
      <c r="J100" s="194">
        <f>J140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2091</v>
      </c>
      <c r="E101" s="193"/>
      <c r="F101" s="193"/>
      <c r="G101" s="193"/>
      <c r="H101" s="193"/>
      <c r="I101" s="193"/>
      <c r="J101" s="194">
        <f>J154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173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3.25" customHeight="1">
      <c r="A111" s="35"/>
      <c r="B111" s="36"/>
      <c r="C111" s="37"/>
      <c r="D111" s="37"/>
      <c r="E111" s="180" t="str">
        <f>E7</f>
        <v>RZP PODBOŘANY ON - PD - CELKOVÁ OPRAVA VČETNĚ PLYNOFIKACE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137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D.1.4.3.4 - slaboproudé i...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 xml:space="preserve"> </v>
      </c>
      <c r="G115" s="37"/>
      <c r="H115" s="37"/>
      <c r="I115" s="29" t="s">
        <v>22</v>
      </c>
      <c r="J115" s="76" t="str">
        <f>IF(J12="","",J12)</f>
        <v>16. 11. 2020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 xml:space="preserve"> </v>
      </c>
      <c r="G117" s="37"/>
      <c r="H117" s="37"/>
      <c r="I117" s="29" t="s">
        <v>29</v>
      </c>
      <c r="J117" s="33" t="str">
        <f>E21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31</v>
      </c>
      <c r="J118" s="33" t="str">
        <f>E24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6"/>
      <c r="B120" s="197"/>
      <c r="C120" s="198" t="s">
        <v>174</v>
      </c>
      <c r="D120" s="199" t="s">
        <v>58</v>
      </c>
      <c r="E120" s="199" t="s">
        <v>54</v>
      </c>
      <c r="F120" s="199" t="s">
        <v>55</v>
      </c>
      <c r="G120" s="199" t="s">
        <v>175</v>
      </c>
      <c r="H120" s="199" t="s">
        <v>176</v>
      </c>
      <c r="I120" s="199" t="s">
        <v>177</v>
      </c>
      <c r="J120" s="200" t="s">
        <v>141</v>
      </c>
      <c r="K120" s="201" t="s">
        <v>178</v>
      </c>
      <c r="L120" s="202"/>
      <c r="M120" s="97" t="s">
        <v>1</v>
      </c>
      <c r="N120" s="98" t="s">
        <v>37</v>
      </c>
      <c r="O120" s="98" t="s">
        <v>179</v>
      </c>
      <c r="P120" s="98" t="s">
        <v>180</v>
      </c>
      <c r="Q120" s="98" t="s">
        <v>181</v>
      </c>
      <c r="R120" s="98" t="s">
        <v>182</v>
      </c>
      <c r="S120" s="98" t="s">
        <v>183</v>
      </c>
      <c r="T120" s="99" t="s">
        <v>184</v>
      </c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</row>
    <row r="121" s="2" customFormat="1" ht="22.8" customHeight="1">
      <c r="A121" s="35"/>
      <c r="B121" s="36"/>
      <c r="C121" s="104" t="s">
        <v>185</v>
      </c>
      <c r="D121" s="37"/>
      <c r="E121" s="37"/>
      <c r="F121" s="37"/>
      <c r="G121" s="37"/>
      <c r="H121" s="37"/>
      <c r="I121" s="37"/>
      <c r="J121" s="203">
        <f>BK121</f>
        <v>0</v>
      </c>
      <c r="K121" s="37"/>
      <c r="L121" s="41"/>
      <c r="M121" s="100"/>
      <c r="N121" s="204"/>
      <c r="O121" s="101"/>
      <c r="P121" s="205">
        <f>P122</f>
        <v>0</v>
      </c>
      <c r="Q121" s="101"/>
      <c r="R121" s="205">
        <f>R122</f>
        <v>0</v>
      </c>
      <c r="S121" s="101"/>
      <c r="T121" s="206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143</v>
      </c>
      <c r="BK121" s="207">
        <f>BK122</f>
        <v>0</v>
      </c>
    </row>
    <row r="122" s="12" customFormat="1" ht="25.92" customHeight="1">
      <c r="A122" s="12"/>
      <c r="B122" s="208"/>
      <c r="C122" s="209"/>
      <c r="D122" s="210" t="s">
        <v>72</v>
      </c>
      <c r="E122" s="211" t="s">
        <v>547</v>
      </c>
      <c r="F122" s="211" t="s">
        <v>548</v>
      </c>
      <c r="G122" s="209"/>
      <c r="H122" s="209"/>
      <c r="I122" s="212"/>
      <c r="J122" s="213">
        <f>BK122</f>
        <v>0</v>
      </c>
      <c r="K122" s="209"/>
      <c r="L122" s="214"/>
      <c r="M122" s="215"/>
      <c r="N122" s="216"/>
      <c r="O122" s="216"/>
      <c r="P122" s="217">
        <f>P123+P124+P140+P154</f>
        <v>0</v>
      </c>
      <c r="Q122" s="216"/>
      <c r="R122" s="217">
        <f>R123+R124+R140+R154</f>
        <v>0</v>
      </c>
      <c r="S122" s="216"/>
      <c r="T122" s="218">
        <f>T123+T124+T140+T154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9" t="s">
        <v>83</v>
      </c>
      <c r="AT122" s="220" t="s">
        <v>72</v>
      </c>
      <c r="AU122" s="220" t="s">
        <v>73</v>
      </c>
      <c r="AY122" s="219" t="s">
        <v>188</v>
      </c>
      <c r="BK122" s="221">
        <f>BK123+BK124+BK140+BK154</f>
        <v>0</v>
      </c>
    </row>
    <row r="123" s="12" customFormat="1" ht="22.8" customHeight="1">
      <c r="A123" s="12"/>
      <c r="B123" s="208"/>
      <c r="C123" s="209"/>
      <c r="D123" s="210" t="s">
        <v>72</v>
      </c>
      <c r="E123" s="222" t="s">
        <v>1999</v>
      </c>
      <c r="F123" s="222" t="s">
        <v>2000</v>
      </c>
      <c r="G123" s="209"/>
      <c r="H123" s="209"/>
      <c r="I123" s="212"/>
      <c r="J123" s="223">
        <f>BK123</f>
        <v>0</v>
      </c>
      <c r="K123" s="209"/>
      <c r="L123" s="214"/>
      <c r="M123" s="215"/>
      <c r="N123" s="216"/>
      <c r="O123" s="216"/>
      <c r="P123" s="217">
        <v>0</v>
      </c>
      <c r="Q123" s="216"/>
      <c r="R123" s="217">
        <v>0</v>
      </c>
      <c r="S123" s="216"/>
      <c r="T123" s="218"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9" t="s">
        <v>83</v>
      </c>
      <c r="AT123" s="220" t="s">
        <v>72</v>
      </c>
      <c r="AU123" s="220" t="s">
        <v>81</v>
      </c>
      <c r="AY123" s="219" t="s">
        <v>188</v>
      </c>
      <c r="BK123" s="221">
        <v>0</v>
      </c>
    </row>
    <row r="124" s="12" customFormat="1" ht="22.8" customHeight="1">
      <c r="A124" s="12"/>
      <c r="B124" s="208"/>
      <c r="C124" s="209"/>
      <c r="D124" s="210" t="s">
        <v>72</v>
      </c>
      <c r="E124" s="222" t="s">
        <v>2001</v>
      </c>
      <c r="F124" s="222" t="s">
        <v>2092</v>
      </c>
      <c r="G124" s="209"/>
      <c r="H124" s="209"/>
      <c r="I124" s="212"/>
      <c r="J124" s="223">
        <f>BK124</f>
        <v>0</v>
      </c>
      <c r="K124" s="209"/>
      <c r="L124" s="214"/>
      <c r="M124" s="215"/>
      <c r="N124" s="216"/>
      <c r="O124" s="216"/>
      <c r="P124" s="217">
        <f>SUM(P125:P139)</f>
        <v>0</v>
      </c>
      <c r="Q124" s="216"/>
      <c r="R124" s="217">
        <f>SUM(R125:R139)</f>
        <v>0</v>
      </c>
      <c r="S124" s="216"/>
      <c r="T124" s="218">
        <f>SUM(T125:T139)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9" t="s">
        <v>81</v>
      </c>
      <c r="AT124" s="220" t="s">
        <v>72</v>
      </c>
      <c r="AU124" s="220" t="s">
        <v>81</v>
      </c>
      <c r="AY124" s="219" t="s">
        <v>188</v>
      </c>
      <c r="BK124" s="221">
        <f>SUM(BK125:BK139)</f>
        <v>0</v>
      </c>
    </row>
    <row r="125" s="2" customFormat="1" ht="37.8" customHeight="1">
      <c r="A125" s="35"/>
      <c r="B125" s="36"/>
      <c r="C125" s="224" t="s">
        <v>81</v>
      </c>
      <c r="D125" s="224" t="s">
        <v>190</v>
      </c>
      <c r="E125" s="225" t="s">
        <v>2093</v>
      </c>
      <c r="F125" s="226" t="s">
        <v>2094</v>
      </c>
      <c r="G125" s="227" t="s">
        <v>1522</v>
      </c>
      <c r="H125" s="228">
        <v>1</v>
      </c>
      <c r="I125" s="229"/>
      <c r="J125" s="230">
        <f>ROUND(I125*H125,2)</f>
        <v>0</v>
      </c>
      <c r="K125" s="231"/>
      <c r="L125" s="41"/>
      <c r="M125" s="232" t="s">
        <v>1</v>
      </c>
      <c r="N125" s="233" t="s">
        <v>38</v>
      </c>
      <c r="O125" s="88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6" t="s">
        <v>194</v>
      </c>
      <c r="AT125" s="236" t="s">
        <v>190</v>
      </c>
      <c r="AU125" s="236" t="s">
        <v>83</v>
      </c>
      <c r="AY125" s="14" t="s">
        <v>188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4" t="s">
        <v>81</v>
      </c>
      <c r="BK125" s="237">
        <f>ROUND(I125*H125,2)</f>
        <v>0</v>
      </c>
      <c r="BL125" s="14" t="s">
        <v>194</v>
      </c>
      <c r="BM125" s="236" t="s">
        <v>83</v>
      </c>
    </row>
    <row r="126" s="2" customFormat="1" ht="24.15" customHeight="1">
      <c r="A126" s="35"/>
      <c r="B126" s="36"/>
      <c r="C126" s="224" t="s">
        <v>83</v>
      </c>
      <c r="D126" s="224" t="s">
        <v>190</v>
      </c>
      <c r="E126" s="225" t="s">
        <v>2095</v>
      </c>
      <c r="F126" s="226" t="s">
        <v>2096</v>
      </c>
      <c r="G126" s="227" t="s">
        <v>1522</v>
      </c>
      <c r="H126" s="228">
        <v>2</v>
      </c>
      <c r="I126" s="229"/>
      <c r="J126" s="230">
        <f>ROUND(I126*H126,2)</f>
        <v>0</v>
      </c>
      <c r="K126" s="231"/>
      <c r="L126" s="41"/>
      <c r="M126" s="232" t="s">
        <v>1</v>
      </c>
      <c r="N126" s="233" t="s">
        <v>38</v>
      </c>
      <c r="O126" s="88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6" t="s">
        <v>194</v>
      </c>
      <c r="AT126" s="236" t="s">
        <v>190</v>
      </c>
      <c r="AU126" s="236" t="s">
        <v>83</v>
      </c>
      <c r="AY126" s="14" t="s">
        <v>188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4" t="s">
        <v>81</v>
      </c>
      <c r="BK126" s="237">
        <f>ROUND(I126*H126,2)</f>
        <v>0</v>
      </c>
      <c r="BL126" s="14" t="s">
        <v>194</v>
      </c>
      <c r="BM126" s="236" t="s">
        <v>194</v>
      </c>
    </row>
    <row r="127" s="2" customFormat="1" ht="37.8" customHeight="1">
      <c r="A127" s="35"/>
      <c r="B127" s="36"/>
      <c r="C127" s="224" t="s">
        <v>197</v>
      </c>
      <c r="D127" s="224" t="s">
        <v>190</v>
      </c>
      <c r="E127" s="225" t="s">
        <v>2097</v>
      </c>
      <c r="F127" s="226" t="s">
        <v>2098</v>
      </c>
      <c r="G127" s="227" t="s">
        <v>1522</v>
      </c>
      <c r="H127" s="228">
        <v>6</v>
      </c>
      <c r="I127" s="229"/>
      <c r="J127" s="230">
        <f>ROUND(I127*H127,2)</f>
        <v>0</v>
      </c>
      <c r="K127" s="231"/>
      <c r="L127" s="41"/>
      <c r="M127" s="232" t="s">
        <v>1</v>
      </c>
      <c r="N127" s="233" t="s">
        <v>38</v>
      </c>
      <c r="O127" s="88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6" t="s">
        <v>194</v>
      </c>
      <c r="AT127" s="236" t="s">
        <v>190</v>
      </c>
      <c r="AU127" s="236" t="s">
        <v>83</v>
      </c>
      <c r="AY127" s="14" t="s">
        <v>188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4" t="s">
        <v>81</v>
      </c>
      <c r="BK127" s="237">
        <f>ROUND(I127*H127,2)</f>
        <v>0</v>
      </c>
      <c r="BL127" s="14" t="s">
        <v>194</v>
      </c>
      <c r="BM127" s="236" t="s">
        <v>200</v>
      </c>
    </row>
    <row r="128" s="2" customFormat="1" ht="24.15" customHeight="1">
      <c r="A128" s="35"/>
      <c r="B128" s="36"/>
      <c r="C128" s="224" t="s">
        <v>194</v>
      </c>
      <c r="D128" s="224" t="s">
        <v>190</v>
      </c>
      <c r="E128" s="225" t="s">
        <v>2099</v>
      </c>
      <c r="F128" s="226" t="s">
        <v>2100</v>
      </c>
      <c r="G128" s="227" t="s">
        <v>1522</v>
      </c>
      <c r="H128" s="228">
        <v>1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38</v>
      </c>
      <c r="O128" s="88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194</v>
      </c>
      <c r="AT128" s="236" t="s">
        <v>190</v>
      </c>
      <c r="AU128" s="236" t="s">
        <v>83</v>
      </c>
      <c r="AY128" s="14" t="s">
        <v>188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194</v>
      </c>
      <c r="BM128" s="236" t="s">
        <v>203</v>
      </c>
    </row>
    <row r="129" s="2" customFormat="1" ht="14.4" customHeight="1">
      <c r="A129" s="35"/>
      <c r="B129" s="36"/>
      <c r="C129" s="224" t="s">
        <v>204</v>
      </c>
      <c r="D129" s="224" t="s">
        <v>190</v>
      </c>
      <c r="E129" s="225" t="s">
        <v>2101</v>
      </c>
      <c r="F129" s="226" t="s">
        <v>2102</v>
      </c>
      <c r="G129" s="227" t="s">
        <v>1522</v>
      </c>
      <c r="H129" s="228">
        <v>1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38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194</v>
      </c>
      <c r="AT129" s="236" t="s">
        <v>190</v>
      </c>
      <c r="AU129" s="236" t="s">
        <v>83</v>
      </c>
      <c r="AY129" s="14" t="s">
        <v>188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194</v>
      </c>
      <c r="BM129" s="236" t="s">
        <v>208</v>
      </c>
    </row>
    <row r="130" s="2" customFormat="1" ht="14.4" customHeight="1">
      <c r="A130" s="35"/>
      <c r="B130" s="36"/>
      <c r="C130" s="224" t="s">
        <v>200</v>
      </c>
      <c r="D130" s="224" t="s">
        <v>190</v>
      </c>
      <c r="E130" s="225" t="s">
        <v>2103</v>
      </c>
      <c r="F130" s="226" t="s">
        <v>2104</v>
      </c>
      <c r="G130" s="227" t="s">
        <v>1522</v>
      </c>
      <c r="H130" s="228">
        <v>2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38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194</v>
      </c>
      <c r="AT130" s="236" t="s">
        <v>190</v>
      </c>
      <c r="AU130" s="236" t="s">
        <v>83</v>
      </c>
      <c r="AY130" s="14" t="s">
        <v>188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194</v>
      </c>
      <c r="BM130" s="236" t="s">
        <v>211</v>
      </c>
    </row>
    <row r="131" s="2" customFormat="1" ht="14.4" customHeight="1">
      <c r="A131" s="35"/>
      <c r="B131" s="36"/>
      <c r="C131" s="224" t="s">
        <v>212</v>
      </c>
      <c r="D131" s="224" t="s">
        <v>190</v>
      </c>
      <c r="E131" s="225" t="s">
        <v>2105</v>
      </c>
      <c r="F131" s="226" t="s">
        <v>2106</v>
      </c>
      <c r="G131" s="227" t="s">
        <v>1522</v>
      </c>
      <c r="H131" s="228">
        <v>1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38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194</v>
      </c>
      <c r="AT131" s="236" t="s">
        <v>190</v>
      </c>
      <c r="AU131" s="236" t="s">
        <v>83</v>
      </c>
      <c r="AY131" s="14" t="s">
        <v>188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194</v>
      </c>
      <c r="BM131" s="236" t="s">
        <v>215</v>
      </c>
    </row>
    <row r="132" s="2" customFormat="1" ht="14.4" customHeight="1">
      <c r="A132" s="35"/>
      <c r="B132" s="36"/>
      <c r="C132" s="224" t="s">
        <v>203</v>
      </c>
      <c r="D132" s="224" t="s">
        <v>190</v>
      </c>
      <c r="E132" s="225" t="s">
        <v>2107</v>
      </c>
      <c r="F132" s="226" t="s">
        <v>2108</v>
      </c>
      <c r="G132" s="227" t="s">
        <v>235</v>
      </c>
      <c r="H132" s="228">
        <v>240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38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194</v>
      </c>
      <c r="AT132" s="236" t="s">
        <v>190</v>
      </c>
      <c r="AU132" s="236" t="s">
        <v>83</v>
      </c>
      <c r="AY132" s="14" t="s">
        <v>188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194</v>
      </c>
      <c r="BM132" s="236" t="s">
        <v>219</v>
      </c>
    </row>
    <row r="133" s="2" customFormat="1" ht="14.4" customHeight="1">
      <c r="A133" s="35"/>
      <c r="B133" s="36"/>
      <c r="C133" s="224" t="s">
        <v>220</v>
      </c>
      <c r="D133" s="224" t="s">
        <v>190</v>
      </c>
      <c r="E133" s="225" t="s">
        <v>2109</v>
      </c>
      <c r="F133" s="226" t="s">
        <v>2110</v>
      </c>
      <c r="G133" s="227" t="s">
        <v>1522</v>
      </c>
      <c r="H133" s="228">
        <v>14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38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194</v>
      </c>
      <c r="AT133" s="236" t="s">
        <v>190</v>
      </c>
      <c r="AU133" s="236" t="s">
        <v>83</v>
      </c>
      <c r="AY133" s="14" t="s">
        <v>188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194</v>
      </c>
      <c r="BM133" s="236" t="s">
        <v>224</v>
      </c>
    </row>
    <row r="134" s="2" customFormat="1" ht="14.4" customHeight="1">
      <c r="A134" s="35"/>
      <c r="B134" s="36"/>
      <c r="C134" s="224" t="s">
        <v>208</v>
      </c>
      <c r="D134" s="224" t="s">
        <v>190</v>
      </c>
      <c r="E134" s="225" t="s">
        <v>2111</v>
      </c>
      <c r="F134" s="226" t="s">
        <v>2112</v>
      </c>
      <c r="G134" s="227" t="s">
        <v>1522</v>
      </c>
      <c r="H134" s="228">
        <v>14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38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194</v>
      </c>
      <c r="AT134" s="236" t="s">
        <v>190</v>
      </c>
      <c r="AU134" s="236" t="s">
        <v>83</v>
      </c>
      <c r="AY134" s="14" t="s">
        <v>188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194</v>
      </c>
      <c r="BM134" s="236" t="s">
        <v>228</v>
      </c>
    </row>
    <row r="135" s="2" customFormat="1" ht="14.4" customHeight="1">
      <c r="A135" s="35"/>
      <c r="B135" s="36"/>
      <c r="C135" s="224" t="s">
        <v>229</v>
      </c>
      <c r="D135" s="224" t="s">
        <v>190</v>
      </c>
      <c r="E135" s="225" t="s">
        <v>2113</v>
      </c>
      <c r="F135" s="226" t="s">
        <v>2114</v>
      </c>
      <c r="G135" s="227" t="s">
        <v>1522</v>
      </c>
      <c r="H135" s="228">
        <v>7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38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194</v>
      </c>
      <c r="AT135" s="236" t="s">
        <v>190</v>
      </c>
      <c r="AU135" s="236" t="s">
        <v>83</v>
      </c>
      <c r="AY135" s="14" t="s">
        <v>188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194</v>
      </c>
      <c r="BM135" s="236" t="s">
        <v>232</v>
      </c>
    </row>
    <row r="136" s="2" customFormat="1" ht="14.4" customHeight="1">
      <c r="A136" s="35"/>
      <c r="B136" s="36"/>
      <c r="C136" s="224" t="s">
        <v>211</v>
      </c>
      <c r="D136" s="224" t="s">
        <v>190</v>
      </c>
      <c r="E136" s="225" t="s">
        <v>2115</v>
      </c>
      <c r="F136" s="226" t="s">
        <v>2116</v>
      </c>
      <c r="G136" s="227" t="s">
        <v>1522</v>
      </c>
      <c r="H136" s="228">
        <v>7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38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194</v>
      </c>
      <c r="AT136" s="236" t="s">
        <v>190</v>
      </c>
      <c r="AU136" s="236" t="s">
        <v>83</v>
      </c>
      <c r="AY136" s="14" t="s">
        <v>188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194</v>
      </c>
      <c r="BM136" s="236" t="s">
        <v>236</v>
      </c>
    </row>
    <row r="137" s="2" customFormat="1" ht="14.4" customHeight="1">
      <c r="A137" s="35"/>
      <c r="B137" s="36"/>
      <c r="C137" s="224" t="s">
        <v>237</v>
      </c>
      <c r="D137" s="224" t="s">
        <v>190</v>
      </c>
      <c r="E137" s="225" t="s">
        <v>2117</v>
      </c>
      <c r="F137" s="226" t="s">
        <v>2118</v>
      </c>
      <c r="G137" s="227" t="s">
        <v>235</v>
      </c>
      <c r="H137" s="228">
        <v>50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38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194</v>
      </c>
      <c r="AT137" s="236" t="s">
        <v>190</v>
      </c>
      <c r="AU137" s="236" t="s">
        <v>83</v>
      </c>
      <c r="AY137" s="14" t="s">
        <v>188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194</v>
      </c>
      <c r="BM137" s="236" t="s">
        <v>240</v>
      </c>
    </row>
    <row r="138" s="2" customFormat="1" ht="14.4" customHeight="1">
      <c r="A138" s="35"/>
      <c r="B138" s="36"/>
      <c r="C138" s="224" t="s">
        <v>215</v>
      </c>
      <c r="D138" s="224" t="s">
        <v>190</v>
      </c>
      <c r="E138" s="225" t="s">
        <v>2119</v>
      </c>
      <c r="F138" s="226" t="s">
        <v>2120</v>
      </c>
      <c r="G138" s="227" t="s">
        <v>2121</v>
      </c>
      <c r="H138" s="228">
        <v>1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38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194</v>
      </c>
      <c r="AT138" s="236" t="s">
        <v>190</v>
      </c>
      <c r="AU138" s="236" t="s">
        <v>83</v>
      </c>
      <c r="AY138" s="14" t="s">
        <v>188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194</v>
      </c>
      <c r="BM138" s="236" t="s">
        <v>243</v>
      </c>
    </row>
    <row r="139" s="2" customFormat="1" ht="14.4" customHeight="1">
      <c r="A139" s="35"/>
      <c r="B139" s="36"/>
      <c r="C139" s="224" t="s">
        <v>8</v>
      </c>
      <c r="D139" s="224" t="s">
        <v>190</v>
      </c>
      <c r="E139" s="225" t="s">
        <v>2122</v>
      </c>
      <c r="F139" s="226" t="s">
        <v>2041</v>
      </c>
      <c r="G139" s="227" t="s">
        <v>254</v>
      </c>
      <c r="H139" s="228">
        <v>1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38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194</v>
      </c>
      <c r="AT139" s="236" t="s">
        <v>190</v>
      </c>
      <c r="AU139" s="236" t="s">
        <v>83</v>
      </c>
      <c r="AY139" s="14" t="s">
        <v>188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194</v>
      </c>
      <c r="BM139" s="236" t="s">
        <v>246</v>
      </c>
    </row>
    <row r="140" s="12" customFormat="1" ht="22.8" customHeight="1">
      <c r="A140" s="12"/>
      <c r="B140" s="208"/>
      <c r="C140" s="209"/>
      <c r="D140" s="210" t="s">
        <v>72</v>
      </c>
      <c r="E140" s="222" t="s">
        <v>2042</v>
      </c>
      <c r="F140" s="222" t="s">
        <v>2062</v>
      </c>
      <c r="G140" s="209"/>
      <c r="H140" s="209"/>
      <c r="I140" s="212"/>
      <c r="J140" s="223">
        <f>BK140</f>
        <v>0</v>
      </c>
      <c r="K140" s="209"/>
      <c r="L140" s="214"/>
      <c r="M140" s="215"/>
      <c r="N140" s="216"/>
      <c r="O140" s="216"/>
      <c r="P140" s="217">
        <f>SUM(P141:P153)</f>
        <v>0</v>
      </c>
      <c r="Q140" s="216"/>
      <c r="R140" s="217">
        <f>SUM(R141:R153)</f>
        <v>0</v>
      </c>
      <c r="S140" s="216"/>
      <c r="T140" s="218">
        <f>SUM(T141:T153)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9" t="s">
        <v>81</v>
      </c>
      <c r="AT140" s="220" t="s">
        <v>72</v>
      </c>
      <c r="AU140" s="220" t="s">
        <v>81</v>
      </c>
      <c r="AY140" s="219" t="s">
        <v>188</v>
      </c>
      <c r="BK140" s="221">
        <f>SUM(BK141:BK153)</f>
        <v>0</v>
      </c>
    </row>
    <row r="141" s="2" customFormat="1" ht="14.4" customHeight="1">
      <c r="A141" s="35"/>
      <c r="B141" s="36"/>
      <c r="C141" s="224" t="s">
        <v>219</v>
      </c>
      <c r="D141" s="224" t="s">
        <v>190</v>
      </c>
      <c r="E141" s="225" t="s">
        <v>2063</v>
      </c>
      <c r="F141" s="226" t="s">
        <v>2064</v>
      </c>
      <c r="G141" s="227" t="s">
        <v>235</v>
      </c>
      <c r="H141" s="228">
        <v>80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38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194</v>
      </c>
      <c r="AT141" s="236" t="s">
        <v>190</v>
      </c>
      <c r="AU141" s="236" t="s">
        <v>83</v>
      </c>
      <c r="AY141" s="14" t="s">
        <v>188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194</v>
      </c>
      <c r="BM141" s="236" t="s">
        <v>250</v>
      </c>
    </row>
    <row r="142" s="2" customFormat="1" ht="14.4" customHeight="1">
      <c r="A142" s="35"/>
      <c r="B142" s="36"/>
      <c r="C142" s="224" t="s">
        <v>251</v>
      </c>
      <c r="D142" s="224" t="s">
        <v>190</v>
      </c>
      <c r="E142" s="225" t="s">
        <v>2065</v>
      </c>
      <c r="F142" s="226" t="s">
        <v>2066</v>
      </c>
      <c r="G142" s="227" t="s">
        <v>235</v>
      </c>
      <c r="H142" s="228">
        <v>5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38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194</v>
      </c>
      <c r="AT142" s="236" t="s">
        <v>190</v>
      </c>
      <c r="AU142" s="236" t="s">
        <v>83</v>
      </c>
      <c r="AY142" s="14" t="s">
        <v>188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194</v>
      </c>
      <c r="BM142" s="236" t="s">
        <v>255</v>
      </c>
    </row>
    <row r="143" s="2" customFormat="1" ht="14.4" customHeight="1">
      <c r="A143" s="35"/>
      <c r="B143" s="36"/>
      <c r="C143" s="224" t="s">
        <v>224</v>
      </c>
      <c r="D143" s="224" t="s">
        <v>190</v>
      </c>
      <c r="E143" s="225" t="s">
        <v>2067</v>
      </c>
      <c r="F143" s="226" t="s">
        <v>2068</v>
      </c>
      <c r="G143" s="227" t="s">
        <v>235</v>
      </c>
      <c r="H143" s="228">
        <v>5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38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194</v>
      </c>
      <c r="AT143" s="236" t="s">
        <v>190</v>
      </c>
      <c r="AU143" s="236" t="s">
        <v>83</v>
      </c>
      <c r="AY143" s="14" t="s">
        <v>188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194</v>
      </c>
      <c r="BM143" s="236" t="s">
        <v>258</v>
      </c>
    </row>
    <row r="144" s="2" customFormat="1" ht="14.4" customHeight="1">
      <c r="A144" s="35"/>
      <c r="B144" s="36"/>
      <c r="C144" s="224" t="s">
        <v>259</v>
      </c>
      <c r="D144" s="224" t="s">
        <v>190</v>
      </c>
      <c r="E144" s="225" t="s">
        <v>2069</v>
      </c>
      <c r="F144" s="226" t="s">
        <v>2070</v>
      </c>
      <c r="G144" s="227" t="s">
        <v>235</v>
      </c>
      <c r="H144" s="228">
        <v>250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38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194</v>
      </c>
      <c r="AT144" s="236" t="s">
        <v>190</v>
      </c>
      <c r="AU144" s="236" t="s">
        <v>83</v>
      </c>
      <c r="AY144" s="14" t="s">
        <v>188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194</v>
      </c>
      <c r="BM144" s="236" t="s">
        <v>262</v>
      </c>
    </row>
    <row r="145" s="2" customFormat="1" ht="14.4" customHeight="1">
      <c r="A145" s="35"/>
      <c r="B145" s="36"/>
      <c r="C145" s="224" t="s">
        <v>228</v>
      </c>
      <c r="D145" s="224" t="s">
        <v>190</v>
      </c>
      <c r="E145" s="225" t="s">
        <v>2123</v>
      </c>
      <c r="F145" s="226" t="s">
        <v>2072</v>
      </c>
      <c r="G145" s="227" t="s">
        <v>1522</v>
      </c>
      <c r="H145" s="228">
        <v>30</v>
      </c>
      <c r="I145" s="229"/>
      <c r="J145" s="230">
        <f>ROUND(I145*H145,2)</f>
        <v>0</v>
      </c>
      <c r="K145" s="231"/>
      <c r="L145" s="41"/>
      <c r="M145" s="232" t="s">
        <v>1</v>
      </c>
      <c r="N145" s="233" t="s">
        <v>38</v>
      </c>
      <c r="O145" s="88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194</v>
      </c>
      <c r="AT145" s="236" t="s">
        <v>190</v>
      </c>
      <c r="AU145" s="236" t="s">
        <v>83</v>
      </c>
      <c r="AY145" s="14" t="s">
        <v>188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194</v>
      </c>
      <c r="BM145" s="236" t="s">
        <v>265</v>
      </c>
    </row>
    <row r="146" s="2" customFormat="1" ht="14.4" customHeight="1">
      <c r="A146" s="35"/>
      <c r="B146" s="36"/>
      <c r="C146" s="224" t="s">
        <v>7</v>
      </c>
      <c r="D146" s="224" t="s">
        <v>190</v>
      </c>
      <c r="E146" s="225" t="s">
        <v>2124</v>
      </c>
      <c r="F146" s="226" t="s">
        <v>2074</v>
      </c>
      <c r="G146" s="227" t="s">
        <v>1522</v>
      </c>
      <c r="H146" s="228">
        <v>30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38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194</v>
      </c>
      <c r="AT146" s="236" t="s">
        <v>190</v>
      </c>
      <c r="AU146" s="236" t="s">
        <v>83</v>
      </c>
      <c r="AY146" s="14" t="s">
        <v>188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81</v>
      </c>
      <c r="BK146" s="237">
        <f>ROUND(I146*H146,2)</f>
        <v>0</v>
      </c>
      <c r="BL146" s="14" t="s">
        <v>194</v>
      </c>
      <c r="BM146" s="236" t="s">
        <v>268</v>
      </c>
    </row>
    <row r="147" s="2" customFormat="1" ht="14.4" customHeight="1">
      <c r="A147" s="35"/>
      <c r="B147" s="36"/>
      <c r="C147" s="224" t="s">
        <v>232</v>
      </c>
      <c r="D147" s="224" t="s">
        <v>190</v>
      </c>
      <c r="E147" s="225" t="s">
        <v>2125</v>
      </c>
      <c r="F147" s="226" t="s">
        <v>2076</v>
      </c>
      <c r="G147" s="227" t="s">
        <v>1522</v>
      </c>
      <c r="H147" s="228">
        <v>30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38</v>
      </c>
      <c r="O147" s="88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194</v>
      </c>
      <c r="AT147" s="236" t="s">
        <v>190</v>
      </c>
      <c r="AU147" s="236" t="s">
        <v>83</v>
      </c>
      <c r="AY147" s="14" t="s">
        <v>188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194</v>
      </c>
      <c r="BM147" s="236" t="s">
        <v>271</v>
      </c>
    </row>
    <row r="148" s="2" customFormat="1" ht="14.4" customHeight="1">
      <c r="A148" s="35"/>
      <c r="B148" s="36"/>
      <c r="C148" s="224" t="s">
        <v>272</v>
      </c>
      <c r="D148" s="224" t="s">
        <v>190</v>
      </c>
      <c r="E148" s="225" t="s">
        <v>2126</v>
      </c>
      <c r="F148" s="226" t="s">
        <v>2078</v>
      </c>
      <c r="G148" s="227" t="s">
        <v>1522</v>
      </c>
      <c r="H148" s="228">
        <v>35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38</v>
      </c>
      <c r="O148" s="88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194</v>
      </c>
      <c r="AT148" s="236" t="s">
        <v>190</v>
      </c>
      <c r="AU148" s="236" t="s">
        <v>83</v>
      </c>
      <c r="AY148" s="14" t="s">
        <v>188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81</v>
      </c>
      <c r="BK148" s="237">
        <f>ROUND(I148*H148,2)</f>
        <v>0</v>
      </c>
      <c r="BL148" s="14" t="s">
        <v>194</v>
      </c>
      <c r="BM148" s="236" t="s">
        <v>275</v>
      </c>
    </row>
    <row r="149" s="2" customFormat="1" ht="14.4" customHeight="1">
      <c r="A149" s="35"/>
      <c r="B149" s="36"/>
      <c r="C149" s="224" t="s">
        <v>236</v>
      </c>
      <c r="D149" s="224" t="s">
        <v>190</v>
      </c>
      <c r="E149" s="225" t="s">
        <v>2127</v>
      </c>
      <c r="F149" s="226" t="s">
        <v>2080</v>
      </c>
      <c r="G149" s="227" t="s">
        <v>1522</v>
      </c>
      <c r="H149" s="228">
        <v>40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38</v>
      </c>
      <c r="O149" s="88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194</v>
      </c>
      <c r="AT149" s="236" t="s">
        <v>190</v>
      </c>
      <c r="AU149" s="236" t="s">
        <v>83</v>
      </c>
      <c r="AY149" s="14" t="s">
        <v>188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81</v>
      </c>
      <c r="BK149" s="237">
        <f>ROUND(I149*H149,2)</f>
        <v>0</v>
      </c>
      <c r="BL149" s="14" t="s">
        <v>194</v>
      </c>
      <c r="BM149" s="236" t="s">
        <v>278</v>
      </c>
    </row>
    <row r="150" s="2" customFormat="1" ht="14.4" customHeight="1">
      <c r="A150" s="35"/>
      <c r="B150" s="36"/>
      <c r="C150" s="224" t="s">
        <v>279</v>
      </c>
      <c r="D150" s="224" t="s">
        <v>190</v>
      </c>
      <c r="E150" s="225" t="s">
        <v>2128</v>
      </c>
      <c r="F150" s="226" t="s">
        <v>2082</v>
      </c>
      <c r="G150" s="227" t="s">
        <v>1522</v>
      </c>
      <c r="H150" s="228">
        <v>6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38</v>
      </c>
      <c r="O150" s="88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194</v>
      </c>
      <c r="AT150" s="236" t="s">
        <v>190</v>
      </c>
      <c r="AU150" s="236" t="s">
        <v>83</v>
      </c>
      <c r="AY150" s="14" t="s">
        <v>188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81</v>
      </c>
      <c r="BK150" s="237">
        <f>ROUND(I150*H150,2)</f>
        <v>0</v>
      </c>
      <c r="BL150" s="14" t="s">
        <v>194</v>
      </c>
      <c r="BM150" s="236" t="s">
        <v>282</v>
      </c>
    </row>
    <row r="151" s="2" customFormat="1" ht="14.4" customHeight="1">
      <c r="A151" s="35"/>
      <c r="B151" s="36"/>
      <c r="C151" s="224" t="s">
        <v>240</v>
      </c>
      <c r="D151" s="224" t="s">
        <v>190</v>
      </c>
      <c r="E151" s="225" t="s">
        <v>2129</v>
      </c>
      <c r="F151" s="226" t="s">
        <v>2084</v>
      </c>
      <c r="G151" s="227" t="s">
        <v>1522</v>
      </c>
      <c r="H151" s="228">
        <v>1</v>
      </c>
      <c r="I151" s="229"/>
      <c r="J151" s="230">
        <f>ROUND(I151*H151,2)</f>
        <v>0</v>
      </c>
      <c r="K151" s="231"/>
      <c r="L151" s="41"/>
      <c r="M151" s="232" t="s">
        <v>1</v>
      </c>
      <c r="N151" s="233" t="s">
        <v>38</v>
      </c>
      <c r="O151" s="88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194</v>
      </c>
      <c r="AT151" s="236" t="s">
        <v>190</v>
      </c>
      <c r="AU151" s="236" t="s">
        <v>83</v>
      </c>
      <c r="AY151" s="14" t="s">
        <v>188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81</v>
      </c>
      <c r="BK151" s="237">
        <f>ROUND(I151*H151,2)</f>
        <v>0</v>
      </c>
      <c r="BL151" s="14" t="s">
        <v>194</v>
      </c>
      <c r="BM151" s="236" t="s">
        <v>285</v>
      </c>
    </row>
    <row r="152" s="2" customFormat="1" ht="14.4" customHeight="1">
      <c r="A152" s="35"/>
      <c r="B152" s="36"/>
      <c r="C152" s="224" t="s">
        <v>287</v>
      </c>
      <c r="D152" s="224" t="s">
        <v>190</v>
      </c>
      <c r="E152" s="225" t="s">
        <v>2085</v>
      </c>
      <c r="F152" s="226" t="s">
        <v>2086</v>
      </c>
      <c r="G152" s="227" t="s">
        <v>235</v>
      </c>
      <c r="H152" s="228">
        <v>70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38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194</v>
      </c>
      <c r="AT152" s="236" t="s">
        <v>190</v>
      </c>
      <c r="AU152" s="236" t="s">
        <v>83</v>
      </c>
      <c r="AY152" s="14" t="s">
        <v>188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81</v>
      </c>
      <c r="BK152" s="237">
        <f>ROUND(I152*H152,2)</f>
        <v>0</v>
      </c>
      <c r="BL152" s="14" t="s">
        <v>194</v>
      </c>
      <c r="BM152" s="236" t="s">
        <v>290</v>
      </c>
    </row>
    <row r="153" s="2" customFormat="1" ht="14.4" customHeight="1">
      <c r="A153" s="35"/>
      <c r="B153" s="36"/>
      <c r="C153" s="224" t="s">
        <v>243</v>
      </c>
      <c r="D153" s="224" t="s">
        <v>190</v>
      </c>
      <c r="E153" s="225" t="s">
        <v>2130</v>
      </c>
      <c r="F153" s="226" t="s">
        <v>2041</v>
      </c>
      <c r="G153" s="227" t="s">
        <v>254</v>
      </c>
      <c r="H153" s="228">
        <v>1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38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194</v>
      </c>
      <c r="AT153" s="236" t="s">
        <v>190</v>
      </c>
      <c r="AU153" s="236" t="s">
        <v>83</v>
      </c>
      <c r="AY153" s="14" t="s">
        <v>188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81</v>
      </c>
      <c r="BK153" s="237">
        <f>ROUND(I153*H153,2)</f>
        <v>0</v>
      </c>
      <c r="BL153" s="14" t="s">
        <v>194</v>
      </c>
      <c r="BM153" s="236" t="s">
        <v>294</v>
      </c>
    </row>
    <row r="154" s="12" customFormat="1" ht="22.8" customHeight="1">
      <c r="A154" s="12"/>
      <c r="B154" s="208"/>
      <c r="C154" s="209"/>
      <c r="D154" s="210" t="s">
        <v>72</v>
      </c>
      <c r="E154" s="222" t="s">
        <v>2061</v>
      </c>
      <c r="F154" s="222" t="s">
        <v>2131</v>
      </c>
      <c r="G154" s="209"/>
      <c r="H154" s="209"/>
      <c r="I154" s="212"/>
      <c r="J154" s="223">
        <f>BK154</f>
        <v>0</v>
      </c>
      <c r="K154" s="209"/>
      <c r="L154" s="214"/>
      <c r="M154" s="215"/>
      <c r="N154" s="216"/>
      <c r="O154" s="216"/>
      <c r="P154" s="217">
        <f>P155</f>
        <v>0</v>
      </c>
      <c r="Q154" s="216"/>
      <c r="R154" s="217">
        <f>R155</f>
        <v>0</v>
      </c>
      <c r="S154" s="216"/>
      <c r="T154" s="218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9" t="s">
        <v>81</v>
      </c>
      <c r="AT154" s="220" t="s">
        <v>72</v>
      </c>
      <c r="AU154" s="220" t="s">
        <v>81</v>
      </c>
      <c r="AY154" s="219" t="s">
        <v>188</v>
      </c>
      <c r="BK154" s="221">
        <f>BK155</f>
        <v>0</v>
      </c>
    </row>
    <row r="155" s="2" customFormat="1" ht="24.15" customHeight="1">
      <c r="A155" s="35"/>
      <c r="B155" s="36"/>
      <c r="C155" s="224" t="s">
        <v>295</v>
      </c>
      <c r="D155" s="224" t="s">
        <v>190</v>
      </c>
      <c r="E155" s="225" t="s">
        <v>2132</v>
      </c>
      <c r="F155" s="226" t="s">
        <v>2133</v>
      </c>
      <c r="G155" s="227" t="s">
        <v>2134</v>
      </c>
      <c r="H155" s="228">
        <v>5</v>
      </c>
      <c r="I155" s="229"/>
      <c r="J155" s="230">
        <f>ROUND(I155*H155,2)</f>
        <v>0</v>
      </c>
      <c r="K155" s="231"/>
      <c r="L155" s="41"/>
      <c r="M155" s="254" t="s">
        <v>1</v>
      </c>
      <c r="N155" s="255" t="s">
        <v>38</v>
      </c>
      <c r="O155" s="251"/>
      <c r="P155" s="252">
        <f>O155*H155</f>
        <v>0</v>
      </c>
      <c r="Q155" s="252">
        <v>0</v>
      </c>
      <c r="R155" s="252">
        <f>Q155*H155</f>
        <v>0</v>
      </c>
      <c r="S155" s="252">
        <v>0</v>
      </c>
      <c r="T155" s="25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194</v>
      </c>
      <c r="AT155" s="236" t="s">
        <v>190</v>
      </c>
      <c r="AU155" s="236" t="s">
        <v>83</v>
      </c>
      <c r="AY155" s="14" t="s">
        <v>188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81</v>
      </c>
      <c r="BK155" s="237">
        <f>ROUND(I155*H155,2)</f>
        <v>0</v>
      </c>
      <c r="BL155" s="14" t="s">
        <v>194</v>
      </c>
      <c r="BM155" s="236" t="s">
        <v>298</v>
      </c>
    </row>
    <row r="156" s="2" customFormat="1" ht="6.96" customHeight="1">
      <c r="A156" s="35"/>
      <c r="B156" s="63"/>
      <c r="C156" s="64"/>
      <c r="D156" s="64"/>
      <c r="E156" s="64"/>
      <c r="F156" s="64"/>
      <c r="G156" s="64"/>
      <c r="H156" s="64"/>
      <c r="I156" s="64"/>
      <c r="J156" s="64"/>
      <c r="K156" s="64"/>
      <c r="L156" s="41"/>
      <c r="M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</row>
  </sheetData>
  <sheetProtection sheet="1" autoFilter="0" formatColumns="0" formatRows="0" objects="1" scenarios="1" spinCount="100000" saltValue="6STfwFH6i6tzo1Gxe/dHX5gV5s1gJmKn2GpBdJOSn7LVLwn2eTeuimEgLwkShuxOaWUYgU5hY1L+1oYUEK50lQ==" hashValue="ePZ8DDf/3l5QuO0Pen3QaicGkLseSHag9PP0KHX51MKfM/euZq+P9qYjRloYjRV5NIwM/6w7dgQhXRXuPLjfag==" algorithmName="SHA-512" password="CC35"/>
  <autoFilter ref="C120:K15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136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3.25" customHeight="1">
      <c r="B7" s="17"/>
      <c r="E7" s="148" t="str">
        <f>'Rekapitulace stavby'!K6</f>
        <v>RZP PODBOŘANY ON - PD - CELKOVÁ OPRAVA VČETNĚ PLYNOFIKACE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137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2135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16. 11. 2020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47" t="s">
        <v>26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26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26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ROUND((SUM(BE124:BE167)),  2)</f>
        <v>0</v>
      </c>
      <c r="G33" s="35"/>
      <c r="H33" s="35"/>
      <c r="I33" s="161">
        <v>0.20999999999999999</v>
      </c>
      <c r="J33" s="160">
        <f>ROUND(((SUM(BE124:BE167))*I33),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ROUND((SUM(BF124:BF167)),  2)</f>
        <v>0</v>
      </c>
      <c r="G34" s="35"/>
      <c r="H34" s="35"/>
      <c r="I34" s="161">
        <v>0.14999999999999999</v>
      </c>
      <c r="J34" s="160">
        <f>ROUND(((SUM(BF124:BF167))*I34),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ROUND((SUM(BG124:BG167)),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ROUND((SUM(BH124:BH167)),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ROUND((SUM(BI124:BI167)),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139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0" t="str">
        <f>E7</f>
        <v>RZP PODBOŘANY ON - PD - CELKOVÁ OPRAVA VČETNĚ PLYNOFIKACE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137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IO 01 - STL plynovodní př...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16. 11. 2020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140</v>
      </c>
      <c r="D94" s="182"/>
      <c r="E94" s="182"/>
      <c r="F94" s="182"/>
      <c r="G94" s="182"/>
      <c r="H94" s="182"/>
      <c r="I94" s="182"/>
      <c r="J94" s="183" t="s">
        <v>141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142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143</v>
      </c>
    </row>
    <row r="97" s="9" customFormat="1" ht="24.96" customHeight="1">
      <c r="A97" s="9"/>
      <c r="B97" s="185"/>
      <c r="C97" s="186"/>
      <c r="D97" s="187" t="s">
        <v>2136</v>
      </c>
      <c r="E97" s="188"/>
      <c r="F97" s="188"/>
      <c r="G97" s="188"/>
      <c r="H97" s="188"/>
      <c r="I97" s="188"/>
      <c r="J97" s="189">
        <f>J125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5"/>
      <c r="C98" s="186"/>
      <c r="D98" s="187" t="s">
        <v>2137</v>
      </c>
      <c r="E98" s="188"/>
      <c r="F98" s="188"/>
      <c r="G98" s="188"/>
      <c r="H98" s="188"/>
      <c r="I98" s="188"/>
      <c r="J98" s="189">
        <f>J140</f>
        <v>0</v>
      </c>
      <c r="K98" s="186"/>
      <c r="L98" s="19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5"/>
      <c r="C99" s="186"/>
      <c r="D99" s="187" t="s">
        <v>2138</v>
      </c>
      <c r="E99" s="188"/>
      <c r="F99" s="188"/>
      <c r="G99" s="188"/>
      <c r="H99" s="188"/>
      <c r="I99" s="188"/>
      <c r="J99" s="189">
        <f>J142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5"/>
      <c r="C100" s="186"/>
      <c r="D100" s="187" t="s">
        <v>1461</v>
      </c>
      <c r="E100" s="188"/>
      <c r="F100" s="188"/>
      <c r="G100" s="188"/>
      <c r="H100" s="188"/>
      <c r="I100" s="188"/>
      <c r="J100" s="189">
        <f>J148</f>
        <v>0</v>
      </c>
      <c r="K100" s="186"/>
      <c r="L100" s="19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5"/>
      <c r="C101" s="186"/>
      <c r="D101" s="187" t="s">
        <v>2139</v>
      </c>
      <c r="E101" s="188"/>
      <c r="F101" s="188"/>
      <c r="G101" s="188"/>
      <c r="H101" s="188"/>
      <c r="I101" s="188"/>
      <c r="J101" s="189">
        <f>J155</f>
        <v>0</v>
      </c>
      <c r="K101" s="186"/>
      <c r="L101" s="19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5"/>
      <c r="C102" s="186"/>
      <c r="D102" s="187" t="s">
        <v>2140</v>
      </c>
      <c r="E102" s="188"/>
      <c r="F102" s="188"/>
      <c r="G102" s="188"/>
      <c r="H102" s="188"/>
      <c r="I102" s="188"/>
      <c r="J102" s="189">
        <f>J157</f>
        <v>0</v>
      </c>
      <c r="K102" s="186"/>
      <c r="L102" s="19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5"/>
      <c r="C103" s="186"/>
      <c r="D103" s="187" t="s">
        <v>2141</v>
      </c>
      <c r="E103" s="188"/>
      <c r="F103" s="188"/>
      <c r="G103" s="188"/>
      <c r="H103" s="188"/>
      <c r="I103" s="188"/>
      <c r="J103" s="189">
        <f>J159</f>
        <v>0</v>
      </c>
      <c r="K103" s="186"/>
      <c r="L103" s="19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5"/>
      <c r="C104" s="186"/>
      <c r="D104" s="187" t="s">
        <v>2142</v>
      </c>
      <c r="E104" s="188"/>
      <c r="F104" s="188"/>
      <c r="G104" s="188"/>
      <c r="H104" s="188"/>
      <c r="I104" s="188"/>
      <c r="J104" s="189">
        <f>J166</f>
        <v>0</v>
      </c>
      <c r="K104" s="186"/>
      <c r="L104" s="19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173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3.25" customHeight="1">
      <c r="A114" s="35"/>
      <c r="B114" s="36"/>
      <c r="C114" s="37"/>
      <c r="D114" s="37"/>
      <c r="E114" s="180" t="str">
        <f>E7</f>
        <v>RZP PODBOŘANY ON - PD - CELKOVÁ OPRAVA VČETNĚ PLYNOFIKACE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137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IO 01 - STL plynovodní př...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 xml:space="preserve"> </v>
      </c>
      <c r="G118" s="37"/>
      <c r="H118" s="37"/>
      <c r="I118" s="29" t="s">
        <v>22</v>
      </c>
      <c r="J118" s="76" t="str">
        <f>IF(J12="","",J12)</f>
        <v>16. 11. 2020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 xml:space="preserve"> </v>
      </c>
      <c r="G120" s="37"/>
      <c r="H120" s="37"/>
      <c r="I120" s="29" t="s">
        <v>29</v>
      </c>
      <c r="J120" s="33" t="str">
        <f>E21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31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6"/>
      <c r="B123" s="197"/>
      <c r="C123" s="198" t="s">
        <v>174</v>
      </c>
      <c r="D123" s="199" t="s">
        <v>58</v>
      </c>
      <c r="E123" s="199" t="s">
        <v>54</v>
      </c>
      <c r="F123" s="199" t="s">
        <v>55</v>
      </c>
      <c r="G123" s="199" t="s">
        <v>175</v>
      </c>
      <c r="H123" s="199" t="s">
        <v>176</v>
      </c>
      <c r="I123" s="199" t="s">
        <v>177</v>
      </c>
      <c r="J123" s="200" t="s">
        <v>141</v>
      </c>
      <c r="K123" s="201" t="s">
        <v>178</v>
      </c>
      <c r="L123" s="202"/>
      <c r="M123" s="97" t="s">
        <v>1</v>
      </c>
      <c r="N123" s="98" t="s">
        <v>37</v>
      </c>
      <c r="O123" s="98" t="s">
        <v>179</v>
      </c>
      <c r="P123" s="98" t="s">
        <v>180</v>
      </c>
      <c r="Q123" s="98" t="s">
        <v>181</v>
      </c>
      <c r="R123" s="98" t="s">
        <v>182</v>
      </c>
      <c r="S123" s="98" t="s">
        <v>183</v>
      </c>
      <c r="T123" s="99" t="s">
        <v>184</v>
      </c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196"/>
    </row>
    <row r="124" s="2" customFormat="1" ht="22.8" customHeight="1">
      <c r="A124" s="35"/>
      <c r="B124" s="36"/>
      <c r="C124" s="104" t="s">
        <v>185</v>
      </c>
      <c r="D124" s="37"/>
      <c r="E124" s="37"/>
      <c r="F124" s="37"/>
      <c r="G124" s="37"/>
      <c r="H124" s="37"/>
      <c r="I124" s="37"/>
      <c r="J124" s="203">
        <f>BK124</f>
        <v>0</v>
      </c>
      <c r="K124" s="37"/>
      <c r="L124" s="41"/>
      <c r="M124" s="100"/>
      <c r="N124" s="204"/>
      <c r="O124" s="101"/>
      <c r="P124" s="205">
        <f>P125+P140+P142+P148+P155+P157+P159+P166</f>
        <v>0</v>
      </c>
      <c r="Q124" s="101"/>
      <c r="R124" s="205">
        <f>R125+R140+R142+R148+R155+R157+R159+R166</f>
        <v>0</v>
      </c>
      <c r="S124" s="101"/>
      <c r="T124" s="206">
        <f>T125+T140+T142+T148+T155+T157+T159+T166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143</v>
      </c>
      <c r="BK124" s="207">
        <f>BK125+BK140+BK142+BK148+BK155+BK157+BK159+BK166</f>
        <v>0</v>
      </c>
    </row>
    <row r="125" s="12" customFormat="1" ht="25.92" customHeight="1">
      <c r="A125" s="12"/>
      <c r="B125" s="208"/>
      <c r="C125" s="209"/>
      <c r="D125" s="210" t="s">
        <v>72</v>
      </c>
      <c r="E125" s="211" t="s">
        <v>81</v>
      </c>
      <c r="F125" s="211" t="s">
        <v>189</v>
      </c>
      <c r="G125" s="209"/>
      <c r="H125" s="209"/>
      <c r="I125" s="212"/>
      <c r="J125" s="213">
        <f>BK125</f>
        <v>0</v>
      </c>
      <c r="K125" s="209"/>
      <c r="L125" s="214"/>
      <c r="M125" s="215"/>
      <c r="N125" s="216"/>
      <c r="O125" s="216"/>
      <c r="P125" s="217">
        <f>SUM(P126:P139)</f>
        <v>0</v>
      </c>
      <c r="Q125" s="216"/>
      <c r="R125" s="217">
        <f>SUM(R126:R139)</f>
        <v>0</v>
      </c>
      <c r="S125" s="216"/>
      <c r="T125" s="218">
        <f>SUM(T126:T139)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9" t="s">
        <v>81</v>
      </c>
      <c r="AT125" s="220" t="s">
        <v>72</v>
      </c>
      <c r="AU125" s="220" t="s">
        <v>73</v>
      </c>
      <c r="AY125" s="219" t="s">
        <v>188</v>
      </c>
      <c r="BK125" s="221">
        <f>SUM(BK126:BK139)</f>
        <v>0</v>
      </c>
    </row>
    <row r="126" s="2" customFormat="1" ht="14.4" customHeight="1">
      <c r="A126" s="35"/>
      <c r="B126" s="36"/>
      <c r="C126" s="224" t="s">
        <v>81</v>
      </c>
      <c r="D126" s="224" t="s">
        <v>190</v>
      </c>
      <c r="E126" s="225" t="s">
        <v>2143</v>
      </c>
      <c r="F126" s="226" t="s">
        <v>2144</v>
      </c>
      <c r="G126" s="227" t="s">
        <v>193</v>
      </c>
      <c r="H126" s="228">
        <v>30</v>
      </c>
      <c r="I126" s="229"/>
      <c r="J126" s="230">
        <f>ROUND(I126*H126,2)</f>
        <v>0</v>
      </c>
      <c r="K126" s="231"/>
      <c r="L126" s="41"/>
      <c r="M126" s="232" t="s">
        <v>1</v>
      </c>
      <c r="N126" s="233" t="s">
        <v>38</v>
      </c>
      <c r="O126" s="88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6" t="s">
        <v>194</v>
      </c>
      <c r="AT126" s="236" t="s">
        <v>190</v>
      </c>
      <c r="AU126" s="236" t="s">
        <v>81</v>
      </c>
      <c r="AY126" s="14" t="s">
        <v>188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4" t="s">
        <v>81</v>
      </c>
      <c r="BK126" s="237">
        <f>ROUND(I126*H126,2)</f>
        <v>0</v>
      </c>
      <c r="BL126" s="14" t="s">
        <v>194</v>
      </c>
      <c r="BM126" s="236" t="s">
        <v>83</v>
      </c>
    </row>
    <row r="127" s="2" customFormat="1" ht="14.4" customHeight="1">
      <c r="A127" s="35"/>
      <c r="B127" s="36"/>
      <c r="C127" s="224" t="s">
        <v>83</v>
      </c>
      <c r="D127" s="224" t="s">
        <v>190</v>
      </c>
      <c r="E127" s="225" t="s">
        <v>2145</v>
      </c>
      <c r="F127" s="226" t="s">
        <v>2146</v>
      </c>
      <c r="G127" s="227" t="s">
        <v>235</v>
      </c>
      <c r="H127" s="228">
        <v>2</v>
      </c>
      <c r="I127" s="229"/>
      <c r="J127" s="230">
        <f>ROUND(I127*H127,2)</f>
        <v>0</v>
      </c>
      <c r="K127" s="231"/>
      <c r="L127" s="41"/>
      <c r="M127" s="232" t="s">
        <v>1</v>
      </c>
      <c r="N127" s="233" t="s">
        <v>38</v>
      </c>
      <c r="O127" s="88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6" t="s">
        <v>194</v>
      </c>
      <c r="AT127" s="236" t="s">
        <v>190</v>
      </c>
      <c r="AU127" s="236" t="s">
        <v>81</v>
      </c>
      <c r="AY127" s="14" t="s">
        <v>188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4" t="s">
        <v>81</v>
      </c>
      <c r="BK127" s="237">
        <f>ROUND(I127*H127,2)</f>
        <v>0</v>
      </c>
      <c r="BL127" s="14" t="s">
        <v>194</v>
      </c>
      <c r="BM127" s="236" t="s">
        <v>194</v>
      </c>
    </row>
    <row r="128" s="2" customFormat="1" ht="14.4" customHeight="1">
      <c r="A128" s="35"/>
      <c r="B128" s="36"/>
      <c r="C128" s="224" t="s">
        <v>197</v>
      </c>
      <c r="D128" s="224" t="s">
        <v>190</v>
      </c>
      <c r="E128" s="225" t="s">
        <v>2147</v>
      </c>
      <c r="F128" s="226" t="s">
        <v>2148</v>
      </c>
      <c r="G128" s="227" t="s">
        <v>193</v>
      </c>
      <c r="H128" s="228">
        <v>1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38</v>
      </c>
      <c r="O128" s="88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194</v>
      </c>
      <c r="AT128" s="236" t="s">
        <v>190</v>
      </c>
      <c r="AU128" s="236" t="s">
        <v>81</v>
      </c>
      <c r="AY128" s="14" t="s">
        <v>188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194</v>
      </c>
      <c r="BM128" s="236" t="s">
        <v>200</v>
      </c>
    </row>
    <row r="129" s="2" customFormat="1" ht="14.4" customHeight="1">
      <c r="A129" s="35"/>
      <c r="B129" s="36"/>
      <c r="C129" s="224" t="s">
        <v>194</v>
      </c>
      <c r="D129" s="224" t="s">
        <v>190</v>
      </c>
      <c r="E129" s="225" t="s">
        <v>2149</v>
      </c>
      <c r="F129" s="226" t="s">
        <v>2150</v>
      </c>
      <c r="G129" s="227" t="s">
        <v>193</v>
      </c>
      <c r="H129" s="228">
        <v>10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38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194</v>
      </c>
      <c r="AT129" s="236" t="s">
        <v>190</v>
      </c>
      <c r="AU129" s="236" t="s">
        <v>81</v>
      </c>
      <c r="AY129" s="14" t="s">
        <v>188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194</v>
      </c>
      <c r="BM129" s="236" t="s">
        <v>203</v>
      </c>
    </row>
    <row r="130" s="2" customFormat="1" ht="24.15" customHeight="1">
      <c r="A130" s="35"/>
      <c r="B130" s="36"/>
      <c r="C130" s="224" t="s">
        <v>204</v>
      </c>
      <c r="D130" s="224" t="s">
        <v>190</v>
      </c>
      <c r="E130" s="225" t="s">
        <v>2151</v>
      </c>
      <c r="F130" s="226" t="s">
        <v>2152</v>
      </c>
      <c r="G130" s="227" t="s">
        <v>193</v>
      </c>
      <c r="H130" s="228">
        <v>17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38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194</v>
      </c>
      <c r="AT130" s="236" t="s">
        <v>190</v>
      </c>
      <c r="AU130" s="236" t="s">
        <v>81</v>
      </c>
      <c r="AY130" s="14" t="s">
        <v>188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194</v>
      </c>
      <c r="BM130" s="236" t="s">
        <v>208</v>
      </c>
    </row>
    <row r="131" s="2" customFormat="1" ht="14.4" customHeight="1">
      <c r="A131" s="35"/>
      <c r="B131" s="36"/>
      <c r="C131" s="224" t="s">
        <v>200</v>
      </c>
      <c r="D131" s="224" t="s">
        <v>190</v>
      </c>
      <c r="E131" s="225" t="s">
        <v>2153</v>
      </c>
      <c r="F131" s="226" t="s">
        <v>2154</v>
      </c>
      <c r="G131" s="227" t="s">
        <v>193</v>
      </c>
      <c r="H131" s="228">
        <v>30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38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194</v>
      </c>
      <c r="AT131" s="236" t="s">
        <v>190</v>
      </c>
      <c r="AU131" s="236" t="s">
        <v>81</v>
      </c>
      <c r="AY131" s="14" t="s">
        <v>188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194</v>
      </c>
      <c r="BM131" s="236" t="s">
        <v>211</v>
      </c>
    </row>
    <row r="132" s="2" customFormat="1" ht="14.4" customHeight="1">
      <c r="A132" s="35"/>
      <c r="B132" s="36"/>
      <c r="C132" s="224" t="s">
        <v>212</v>
      </c>
      <c r="D132" s="224" t="s">
        <v>190</v>
      </c>
      <c r="E132" s="225" t="s">
        <v>2155</v>
      </c>
      <c r="F132" s="226" t="s">
        <v>2156</v>
      </c>
      <c r="G132" s="227" t="s">
        <v>193</v>
      </c>
      <c r="H132" s="228">
        <v>30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38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194</v>
      </c>
      <c r="AT132" s="236" t="s">
        <v>190</v>
      </c>
      <c r="AU132" s="236" t="s">
        <v>81</v>
      </c>
      <c r="AY132" s="14" t="s">
        <v>188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194</v>
      </c>
      <c r="BM132" s="236" t="s">
        <v>215</v>
      </c>
    </row>
    <row r="133" s="2" customFormat="1" ht="14.4" customHeight="1">
      <c r="A133" s="35"/>
      <c r="B133" s="36"/>
      <c r="C133" s="224" t="s">
        <v>203</v>
      </c>
      <c r="D133" s="224" t="s">
        <v>190</v>
      </c>
      <c r="E133" s="225" t="s">
        <v>2157</v>
      </c>
      <c r="F133" s="226" t="s">
        <v>2158</v>
      </c>
      <c r="G133" s="227" t="s">
        <v>193</v>
      </c>
      <c r="H133" s="228">
        <v>30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38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194</v>
      </c>
      <c r="AT133" s="236" t="s">
        <v>190</v>
      </c>
      <c r="AU133" s="236" t="s">
        <v>81</v>
      </c>
      <c r="AY133" s="14" t="s">
        <v>188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194</v>
      </c>
      <c r="BM133" s="236" t="s">
        <v>219</v>
      </c>
    </row>
    <row r="134" s="2" customFormat="1" ht="14.4" customHeight="1">
      <c r="A134" s="35"/>
      <c r="B134" s="36"/>
      <c r="C134" s="224" t="s">
        <v>220</v>
      </c>
      <c r="D134" s="224" t="s">
        <v>190</v>
      </c>
      <c r="E134" s="225" t="s">
        <v>81</v>
      </c>
      <c r="F134" s="226" t="s">
        <v>2159</v>
      </c>
      <c r="G134" s="227" t="s">
        <v>207</v>
      </c>
      <c r="H134" s="228">
        <v>51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38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194</v>
      </c>
      <c r="AT134" s="236" t="s">
        <v>190</v>
      </c>
      <c r="AU134" s="236" t="s">
        <v>81</v>
      </c>
      <c r="AY134" s="14" t="s">
        <v>188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194</v>
      </c>
      <c r="BM134" s="236" t="s">
        <v>224</v>
      </c>
    </row>
    <row r="135" s="2" customFormat="1" ht="14.4" customHeight="1">
      <c r="A135" s="35"/>
      <c r="B135" s="36"/>
      <c r="C135" s="224" t="s">
        <v>208</v>
      </c>
      <c r="D135" s="224" t="s">
        <v>190</v>
      </c>
      <c r="E135" s="225" t="s">
        <v>83</v>
      </c>
      <c r="F135" s="226" t="s">
        <v>2160</v>
      </c>
      <c r="G135" s="227" t="s">
        <v>193</v>
      </c>
      <c r="H135" s="228">
        <v>10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38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194</v>
      </c>
      <c r="AT135" s="236" t="s">
        <v>190</v>
      </c>
      <c r="AU135" s="236" t="s">
        <v>81</v>
      </c>
      <c r="AY135" s="14" t="s">
        <v>188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194</v>
      </c>
      <c r="BM135" s="236" t="s">
        <v>228</v>
      </c>
    </row>
    <row r="136" s="2" customFormat="1" ht="14.4" customHeight="1">
      <c r="A136" s="35"/>
      <c r="B136" s="36"/>
      <c r="C136" s="224" t="s">
        <v>229</v>
      </c>
      <c r="D136" s="224" t="s">
        <v>190</v>
      </c>
      <c r="E136" s="225" t="s">
        <v>197</v>
      </c>
      <c r="F136" s="226" t="s">
        <v>2161</v>
      </c>
      <c r="G136" s="227" t="s">
        <v>193</v>
      </c>
      <c r="H136" s="228">
        <v>17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38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194</v>
      </c>
      <c r="AT136" s="236" t="s">
        <v>190</v>
      </c>
      <c r="AU136" s="236" t="s">
        <v>81</v>
      </c>
      <c r="AY136" s="14" t="s">
        <v>188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194</v>
      </c>
      <c r="BM136" s="236" t="s">
        <v>232</v>
      </c>
    </row>
    <row r="137" s="2" customFormat="1" ht="14.4" customHeight="1">
      <c r="A137" s="35"/>
      <c r="B137" s="36"/>
      <c r="C137" s="224" t="s">
        <v>211</v>
      </c>
      <c r="D137" s="224" t="s">
        <v>190</v>
      </c>
      <c r="E137" s="225" t="s">
        <v>2162</v>
      </c>
      <c r="F137" s="226" t="s">
        <v>2163</v>
      </c>
      <c r="G137" s="227" t="s">
        <v>223</v>
      </c>
      <c r="H137" s="228">
        <v>6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38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194</v>
      </c>
      <c r="AT137" s="236" t="s">
        <v>190</v>
      </c>
      <c r="AU137" s="236" t="s">
        <v>81</v>
      </c>
      <c r="AY137" s="14" t="s">
        <v>188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194</v>
      </c>
      <c r="BM137" s="236" t="s">
        <v>236</v>
      </c>
    </row>
    <row r="138" s="2" customFormat="1" ht="14.4" customHeight="1">
      <c r="A138" s="35"/>
      <c r="B138" s="36"/>
      <c r="C138" s="224" t="s">
        <v>237</v>
      </c>
      <c r="D138" s="224" t="s">
        <v>190</v>
      </c>
      <c r="E138" s="225" t="s">
        <v>2164</v>
      </c>
      <c r="F138" s="226" t="s">
        <v>2165</v>
      </c>
      <c r="G138" s="227" t="s">
        <v>223</v>
      </c>
      <c r="H138" s="228">
        <v>6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38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194</v>
      </c>
      <c r="AT138" s="236" t="s">
        <v>190</v>
      </c>
      <c r="AU138" s="236" t="s">
        <v>81</v>
      </c>
      <c r="AY138" s="14" t="s">
        <v>188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194</v>
      </c>
      <c r="BM138" s="236" t="s">
        <v>240</v>
      </c>
    </row>
    <row r="139" s="2" customFormat="1" ht="14.4" customHeight="1">
      <c r="A139" s="35"/>
      <c r="B139" s="36"/>
      <c r="C139" s="224" t="s">
        <v>215</v>
      </c>
      <c r="D139" s="224" t="s">
        <v>190</v>
      </c>
      <c r="E139" s="225" t="s">
        <v>2166</v>
      </c>
      <c r="F139" s="226" t="s">
        <v>2167</v>
      </c>
      <c r="G139" s="227" t="s">
        <v>235</v>
      </c>
      <c r="H139" s="228">
        <v>2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38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194</v>
      </c>
      <c r="AT139" s="236" t="s">
        <v>190</v>
      </c>
      <c r="AU139" s="236" t="s">
        <v>81</v>
      </c>
      <c r="AY139" s="14" t="s">
        <v>188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194</v>
      </c>
      <c r="BM139" s="236" t="s">
        <v>243</v>
      </c>
    </row>
    <row r="140" s="12" customFormat="1" ht="25.92" customHeight="1">
      <c r="A140" s="12"/>
      <c r="B140" s="208"/>
      <c r="C140" s="209"/>
      <c r="D140" s="210" t="s">
        <v>72</v>
      </c>
      <c r="E140" s="211" t="s">
        <v>194</v>
      </c>
      <c r="F140" s="211" t="s">
        <v>286</v>
      </c>
      <c r="G140" s="209"/>
      <c r="H140" s="209"/>
      <c r="I140" s="212"/>
      <c r="J140" s="213">
        <f>BK140</f>
        <v>0</v>
      </c>
      <c r="K140" s="209"/>
      <c r="L140" s="214"/>
      <c r="M140" s="215"/>
      <c r="N140" s="216"/>
      <c r="O140" s="216"/>
      <c r="P140" s="217">
        <f>P141</f>
        <v>0</v>
      </c>
      <c r="Q140" s="216"/>
      <c r="R140" s="217">
        <f>R141</f>
        <v>0</v>
      </c>
      <c r="S140" s="216"/>
      <c r="T140" s="218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9" t="s">
        <v>81</v>
      </c>
      <c r="AT140" s="220" t="s">
        <v>72</v>
      </c>
      <c r="AU140" s="220" t="s">
        <v>73</v>
      </c>
      <c r="AY140" s="219" t="s">
        <v>188</v>
      </c>
      <c r="BK140" s="221">
        <f>BK141</f>
        <v>0</v>
      </c>
    </row>
    <row r="141" s="2" customFormat="1" ht="24.15" customHeight="1">
      <c r="A141" s="35"/>
      <c r="B141" s="36"/>
      <c r="C141" s="224" t="s">
        <v>8</v>
      </c>
      <c r="D141" s="224" t="s">
        <v>190</v>
      </c>
      <c r="E141" s="225" t="s">
        <v>2168</v>
      </c>
      <c r="F141" s="226" t="s">
        <v>2169</v>
      </c>
      <c r="G141" s="227" t="s">
        <v>193</v>
      </c>
      <c r="H141" s="228">
        <v>2.3999999999999999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38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194</v>
      </c>
      <c r="AT141" s="236" t="s">
        <v>190</v>
      </c>
      <c r="AU141" s="236" t="s">
        <v>81</v>
      </c>
      <c r="AY141" s="14" t="s">
        <v>188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194</v>
      </c>
      <c r="BM141" s="236" t="s">
        <v>246</v>
      </c>
    </row>
    <row r="142" s="12" customFormat="1" ht="25.92" customHeight="1">
      <c r="A142" s="12"/>
      <c r="B142" s="208"/>
      <c r="C142" s="209"/>
      <c r="D142" s="210" t="s">
        <v>72</v>
      </c>
      <c r="E142" s="211" t="s">
        <v>204</v>
      </c>
      <c r="F142" s="211" t="s">
        <v>2170</v>
      </c>
      <c r="G142" s="209"/>
      <c r="H142" s="209"/>
      <c r="I142" s="212"/>
      <c r="J142" s="213">
        <f>BK142</f>
        <v>0</v>
      </c>
      <c r="K142" s="209"/>
      <c r="L142" s="214"/>
      <c r="M142" s="215"/>
      <c r="N142" s="216"/>
      <c r="O142" s="216"/>
      <c r="P142" s="217">
        <f>SUM(P143:P147)</f>
        <v>0</v>
      </c>
      <c r="Q142" s="216"/>
      <c r="R142" s="217">
        <f>SUM(R143:R147)</f>
        <v>0</v>
      </c>
      <c r="S142" s="216"/>
      <c r="T142" s="218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9" t="s">
        <v>81</v>
      </c>
      <c r="AT142" s="220" t="s">
        <v>72</v>
      </c>
      <c r="AU142" s="220" t="s">
        <v>73</v>
      </c>
      <c r="AY142" s="219" t="s">
        <v>188</v>
      </c>
      <c r="BK142" s="221">
        <f>SUM(BK143:BK147)</f>
        <v>0</v>
      </c>
    </row>
    <row r="143" s="2" customFormat="1" ht="14.4" customHeight="1">
      <c r="A143" s="35"/>
      <c r="B143" s="36"/>
      <c r="C143" s="224" t="s">
        <v>219</v>
      </c>
      <c r="D143" s="224" t="s">
        <v>190</v>
      </c>
      <c r="E143" s="225" t="s">
        <v>2171</v>
      </c>
      <c r="F143" s="226" t="s">
        <v>2172</v>
      </c>
      <c r="G143" s="227" t="s">
        <v>223</v>
      </c>
      <c r="H143" s="228">
        <v>6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38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194</v>
      </c>
      <c r="AT143" s="236" t="s">
        <v>190</v>
      </c>
      <c r="AU143" s="236" t="s">
        <v>81</v>
      </c>
      <c r="AY143" s="14" t="s">
        <v>188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194</v>
      </c>
      <c r="BM143" s="236" t="s">
        <v>250</v>
      </c>
    </row>
    <row r="144" s="2" customFormat="1" ht="14.4" customHeight="1">
      <c r="A144" s="35"/>
      <c r="B144" s="36"/>
      <c r="C144" s="224" t="s">
        <v>251</v>
      </c>
      <c r="D144" s="224" t="s">
        <v>190</v>
      </c>
      <c r="E144" s="225" t="s">
        <v>2173</v>
      </c>
      <c r="F144" s="226" t="s">
        <v>2174</v>
      </c>
      <c r="G144" s="227" t="s">
        <v>223</v>
      </c>
      <c r="H144" s="228">
        <v>6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38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194</v>
      </c>
      <c r="AT144" s="236" t="s">
        <v>190</v>
      </c>
      <c r="AU144" s="236" t="s">
        <v>81</v>
      </c>
      <c r="AY144" s="14" t="s">
        <v>188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194</v>
      </c>
      <c r="BM144" s="236" t="s">
        <v>255</v>
      </c>
    </row>
    <row r="145" s="2" customFormat="1" ht="24.15" customHeight="1">
      <c r="A145" s="35"/>
      <c r="B145" s="36"/>
      <c r="C145" s="224" t="s">
        <v>224</v>
      </c>
      <c r="D145" s="224" t="s">
        <v>190</v>
      </c>
      <c r="E145" s="225" t="s">
        <v>2175</v>
      </c>
      <c r="F145" s="226" t="s">
        <v>2176</v>
      </c>
      <c r="G145" s="227" t="s">
        <v>223</v>
      </c>
      <c r="H145" s="228">
        <v>6</v>
      </c>
      <c r="I145" s="229"/>
      <c r="J145" s="230">
        <f>ROUND(I145*H145,2)</f>
        <v>0</v>
      </c>
      <c r="K145" s="231"/>
      <c r="L145" s="41"/>
      <c r="M145" s="232" t="s">
        <v>1</v>
      </c>
      <c r="N145" s="233" t="s">
        <v>38</v>
      </c>
      <c r="O145" s="88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194</v>
      </c>
      <c r="AT145" s="236" t="s">
        <v>190</v>
      </c>
      <c r="AU145" s="236" t="s">
        <v>81</v>
      </c>
      <c r="AY145" s="14" t="s">
        <v>188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194</v>
      </c>
      <c r="BM145" s="236" t="s">
        <v>258</v>
      </c>
    </row>
    <row r="146" s="2" customFormat="1" ht="14.4" customHeight="1">
      <c r="A146" s="35"/>
      <c r="B146" s="36"/>
      <c r="C146" s="224" t="s">
        <v>259</v>
      </c>
      <c r="D146" s="224" t="s">
        <v>190</v>
      </c>
      <c r="E146" s="225" t="s">
        <v>2177</v>
      </c>
      <c r="F146" s="226" t="s">
        <v>2178</v>
      </c>
      <c r="G146" s="227" t="s">
        <v>223</v>
      </c>
      <c r="H146" s="228">
        <v>6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38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194</v>
      </c>
      <c r="AT146" s="236" t="s">
        <v>190</v>
      </c>
      <c r="AU146" s="236" t="s">
        <v>81</v>
      </c>
      <c r="AY146" s="14" t="s">
        <v>188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81</v>
      </c>
      <c r="BK146" s="237">
        <f>ROUND(I146*H146,2)</f>
        <v>0</v>
      </c>
      <c r="BL146" s="14" t="s">
        <v>194</v>
      </c>
      <c r="BM146" s="236" t="s">
        <v>262</v>
      </c>
    </row>
    <row r="147" s="2" customFormat="1" ht="14.4" customHeight="1">
      <c r="A147" s="35"/>
      <c r="B147" s="36"/>
      <c r="C147" s="224" t="s">
        <v>228</v>
      </c>
      <c r="D147" s="224" t="s">
        <v>190</v>
      </c>
      <c r="E147" s="225" t="s">
        <v>2179</v>
      </c>
      <c r="F147" s="226" t="s">
        <v>2180</v>
      </c>
      <c r="G147" s="227" t="s">
        <v>235</v>
      </c>
      <c r="H147" s="228">
        <v>8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38</v>
      </c>
      <c r="O147" s="88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194</v>
      </c>
      <c r="AT147" s="236" t="s">
        <v>190</v>
      </c>
      <c r="AU147" s="236" t="s">
        <v>81</v>
      </c>
      <c r="AY147" s="14" t="s">
        <v>188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194</v>
      </c>
      <c r="BM147" s="236" t="s">
        <v>265</v>
      </c>
    </row>
    <row r="148" s="12" customFormat="1" ht="25.92" customHeight="1">
      <c r="A148" s="12"/>
      <c r="B148" s="208"/>
      <c r="C148" s="209"/>
      <c r="D148" s="210" t="s">
        <v>72</v>
      </c>
      <c r="E148" s="211" t="s">
        <v>203</v>
      </c>
      <c r="F148" s="211" t="s">
        <v>351</v>
      </c>
      <c r="G148" s="209"/>
      <c r="H148" s="209"/>
      <c r="I148" s="212"/>
      <c r="J148" s="213">
        <f>BK148</f>
        <v>0</v>
      </c>
      <c r="K148" s="209"/>
      <c r="L148" s="214"/>
      <c r="M148" s="215"/>
      <c r="N148" s="216"/>
      <c r="O148" s="216"/>
      <c r="P148" s="217">
        <f>SUM(P149:P154)</f>
        <v>0</v>
      </c>
      <c r="Q148" s="216"/>
      <c r="R148" s="217">
        <f>SUM(R149:R154)</f>
        <v>0</v>
      </c>
      <c r="S148" s="216"/>
      <c r="T148" s="218">
        <f>SUM(T149:T154)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9" t="s">
        <v>81</v>
      </c>
      <c r="AT148" s="220" t="s">
        <v>72</v>
      </c>
      <c r="AU148" s="220" t="s">
        <v>73</v>
      </c>
      <c r="AY148" s="219" t="s">
        <v>188</v>
      </c>
      <c r="BK148" s="221">
        <f>SUM(BK149:BK154)</f>
        <v>0</v>
      </c>
    </row>
    <row r="149" s="2" customFormat="1" ht="24.15" customHeight="1">
      <c r="A149" s="35"/>
      <c r="B149" s="36"/>
      <c r="C149" s="224" t="s">
        <v>7</v>
      </c>
      <c r="D149" s="224" t="s">
        <v>190</v>
      </c>
      <c r="E149" s="225" t="s">
        <v>2181</v>
      </c>
      <c r="F149" s="226" t="s">
        <v>2182</v>
      </c>
      <c r="G149" s="227" t="s">
        <v>235</v>
      </c>
      <c r="H149" s="228">
        <v>30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38</v>
      </c>
      <c r="O149" s="88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194</v>
      </c>
      <c r="AT149" s="236" t="s">
        <v>190</v>
      </c>
      <c r="AU149" s="236" t="s">
        <v>81</v>
      </c>
      <c r="AY149" s="14" t="s">
        <v>188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81</v>
      </c>
      <c r="BK149" s="237">
        <f>ROUND(I149*H149,2)</f>
        <v>0</v>
      </c>
      <c r="BL149" s="14" t="s">
        <v>194</v>
      </c>
      <c r="BM149" s="236" t="s">
        <v>268</v>
      </c>
    </row>
    <row r="150" s="2" customFormat="1" ht="14.4" customHeight="1">
      <c r="A150" s="35"/>
      <c r="B150" s="36"/>
      <c r="C150" s="224" t="s">
        <v>232</v>
      </c>
      <c r="D150" s="224" t="s">
        <v>190</v>
      </c>
      <c r="E150" s="225" t="s">
        <v>2183</v>
      </c>
      <c r="F150" s="226" t="s">
        <v>2184</v>
      </c>
      <c r="G150" s="227" t="s">
        <v>235</v>
      </c>
      <c r="H150" s="228">
        <v>10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38</v>
      </c>
      <c r="O150" s="88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194</v>
      </c>
      <c r="AT150" s="236" t="s">
        <v>190</v>
      </c>
      <c r="AU150" s="236" t="s">
        <v>81</v>
      </c>
      <c r="AY150" s="14" t="s">
        <v>188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81</v>
      </c>
      <c r="BK150" s="237">
        <f>ROUND(I150*H150,2)</f>
        <v>0</v>
      </c>
      <c r="BL150" s="14" t="s">
        <v>194</v>
      </c>
      <c r="BM150" s="236" t="s">
        <v>271</v>
      </c>
    </row>
    <row r="151" s="2" customFormat="1" ht="14.4" customHeight="1">
      <c r="A151" s="35"/>
      <c r="B151" s="36"/>
      <c r="C151" s="224" t="s">
        <v>272</v>
      </c>
      <c r="D151" s="224" t="s">
        <v>190</v>
      </c>
      <c r="E151" s="225" t="s">
        <v>2185</v>
      </c>
      <c r="F151" s="226" t="s">
        <v>2186</v>
      </c>
      <c r="G151" s="227" t="s">
        <v>235</v>
      </c>
      <c r="H151" s="228">
        <v>12</v>
      </c>
      <c r="I151" s="229"/>
      <c r="J151" s="230">
        <f>ROUND(I151*H151,2)</f>
        <v>0</v>
      </c>
      <c r="K151" s="231"/>
      <c r="L151" s="41"/>
      <c r="M151" s="232" t="s">
        <v>1</v>
      </c>
      <c r="N151" s="233" t="s">
        <v>38</v>
      </c>
      <c r="O151" s="88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194</v>
      </c>
      <c r="AT151" s="236" t="s">
        <v>190</v>
      </c>
      <c r="AU151" s="236" t="s">
        <v>81</v>
      </c>
      <c r="AY151" s="14" t="s">
        <v>188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81</v>
      </c>
      <c r="BK151" s="237">
        <f>ROUND(I151*H151,2)</f>
        <v>0</v>
      </c>
      <c r="BL151" s="14" t="s">
        <v>194</v>
      </c>
      <c r="BM151" s="236" t="s">
        <v>275</v>
      </c>
    </row>
    <row r="152" s="2" customFormat="1" ht="14.4" customHeight="1">
      <c r="A152" s="35"/>
      <c r="B152" s="36"/>
      <c r="C152" s="224" t="s">
        <v>236</v>
      </c>
      <c r="D152" s="224" t="s">
        <v>190</v>
      </c>
      <c r="E152" s="225" t="s">
        <v>237</v>
      </c>
      <c r="F152" s="226" t="s">
        <v>2187</v>
      </c>
      <c r="G152" s="227" t="s">
        <v>1492</v>
      </c>
      <c r="H152" s="228">
        <v>1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38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194</v>
      </c>
      <c r="AT152" s="236" t="s">
        <v>190</v>
      </c>
      <c r="AU152" s="236" t="s">
        <v>81</v>
      </c>
      <c r="AY152" s="14" t="s">
        <v>188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81</v>
      </c>
      <c r="BK152" s="237">
        <f>ROUND(I152*H152,2)</f>
        <v>0</v>
      </c>
      <c r="BL152" s="14" t="s">
        <v>194</v>
      </c>
      <c r="BM152" s="236" t="s">
        <v>278</v>
      </c>
    </row>
    <row r="153" s="2" customFormat="1" ht="14.4" customHeight="1">
      <c r="A153" s="35"/>
      <c r="B153" s="36"/>
      <c r="C153" s="224" t="s">
        <v>279</v>
      </c>
      <c r="D153" s="224" t="s">
        <v>190</v>
      </c>
      <c r="E153" s="225" t="s">
        <v>220</v>
      </c>
      <c r="F153" s="226" t="s">
        <v>2188</v>
      </c>
      <c r="G153" s="227" t="s">
        <v>1492</v>
      </c>
      <c r="H153" s="228">
        <v>1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38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194</v>
      </c>
      <c r="AT153" s="236" t="s">
        <v>190</v>
      </c>
      <c r="AU153" s="236" t="s">
        <v>81</v>
      </c>
      <c r="AY153" s="14" t="s">
        <v>188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81</v>
      </c>
      <c r="BK153" s="237">
        <f>ROUND(I153*H153,2)</f>
        <v>0</v>
      </c>
      <c r="BL153" s="14" t="s">
        <v>194</v>
      </c>
      <c r="BM153" s="236" t="s">
        <v>282</v>
      </c>
    </row>
    <row r="154" s="2" customFormat="1" ht="14.4" customHeight="1">
      <c r="A154" s="35"/>
      <c r="B154" s="36"/>
      <c r="C154" s="224" t="s">
        <v>240</v>
      </c>
      <c r="D154" s="224" t="s">
        <v>190</v>
      </c>
      <c r="E154" s="225" t="s">
        <v>2189</v>
      </c>
      <c r="F154" s="226" t="s">
        <v>2190</v>
      </c>
      <c r="G154" s="227" t="s">
        <v>2191</v>
      </c>
      <c r="H154" s="228">
        <v>1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38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194</v>
      </c>
      <c r="AT154" s="236" t="s">
        <v>190</v>
      </c>
      <c r="AU154" s="236" t="s">
        <v>81</v>
      </c>
      <c r="AY154" s="14" t="s">
        <v>188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81</v>
      </c>
      <c r="BK154" s="237">
        <f>ROUND(I154*H154,2)</f>
        <v>0</v>
      </c>
      <c r="BL154" s="14" t="s">
        <v>194</v>
      </c>
      <c r="BM154" s="236" t="s">
        <v>285</v>
      </c>
    </row>
    <row r="155" s="12" customFormat="1" ht="25.92" customHeight="1">
      <c r="A155" s="12"/>
      <c r="B155" s="208"/>
      <c r="C155" s="209"/>
      <c r="D155" s="210" t="s">
        <v>72</v>
      </c>
      <c r="E155" s="211" t="s">
        <v>515</v>
      </c>
      <c r="F155" s="211" t="s">
        <v>2192</v>
      </c>
      <c r="G155" s="209"/>
      <c r="H155" s="209"/>
      <c r="I155" s="212"/>
      <c r="J155" s="213">
        <f>BK155</f>
        <v>0</v>
      </c>
      <c r="K155" s="209"/>
      <c r="L155" s="214"/>
      <c r="M155" s="215"/>
      <c r="N155" s="216"/>
      <c r="O155" s="216"/>
      <c r="P155" s="217">
        <f>P156</f>
        <v>0</v>
      </c>
      <c r="Q155" s="216"/>
      <c r="R155" s="217">
        <f>R156</f>
        <v>0</v>
      </c>
      <c r="S155" s="216"/>
      <c r="T155" s="218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9" t="s">
        <v>81</v>
      </c>
      <c r="AT155" s="220" t="s">
        <v>72</v>
      </c>
      <c r="AU155" s="220" t="s">
        <v>73</v>
      </c>
      <c r="AY155" s="219" t="s">
        <v>188</v>
      </c>
      <c r="BK155" s="221">
        <f>BK156</f>
        <v>0</v>
      </c>
    </row>
    <row r="156" s="2" customFormat="1" ht="14.4" customHeight="1">
      <c r="A156" s="35"/>
      <c r="B156" s="36"/>
      <c r="C156" s="224" t="s">
        <v>287</v>
      </c>
      <c r="D156" s="224" t="s">
        <v>190</v>
      </c>
      <c r="E156" s="225" t="s">
        <v>2193</v>
      </c>
      <c r="F156" s="226" t="s">
        <v>2194</v>
      </c>
      <c r="G156" s="227" t="s">
        <v>235</v>
      </c>
      <c r="H156" s="228">
        <v>8</v>
      </c>
      <c r="I156" s="229"/>
      <c r="J156" s="230">
        <f>ROUND(I156*H156,2)</f>
        <v>0</v>
      </c>
      <c r="K156" s="231"/>
      <c r="L156" s="41"/>
      <c r="M156" s="232" t="s">
        <v>1</v>
      </c>
      <c r="N156" s="233" t="s">
        <v>38</v>
      </c>
      <c r="O156" s="88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194</v>
      </c>
      <c r="AT156" s="236" t="s">
        <v>190</v>
      </c>
      <c r="AU156" s="236" t="s">
        <v>81</v>
      </c>
      <c r="AY156" s="14" t="s">
        <v>188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81</v>
      </c>
      <c r="BK156" s="237">
        <f>ROUND(I156*H156,2)</f>
        <v>0</v>
      </c>
      <c r="BL156" s="14" t="s">
        <v>194</v>
      </c>
      <c r="BM156" s="236" t="s">
        <v>290</v>
      </c>
    </row>
    <row r="157" s="12" customFormat="1" ht="25.92" customHeight="1">
      <c r="A157" s="12"/>
      <c r="B157" s="208"/>
      <c r="C157" s="209"/>
      <c r="D157" s="210" t="s">
        <v>72</v>
      </c>
      <c r="E157" s="211" t="s">
        <v>551</v>
      </c>
      <c r="F157" s="211" t="s">
        <v>2195</v>
      </c>
      <c r="G157" s="209"/>
      <c r="H157" s="209"/>
      <c r="I157" s="212"/>
      <c r="J157" s="213">
        <f>BK157</f>
        <v>0</v>
      </c>
      <c r="K157" s="209"/>
      <c r="L157" s="214"/>
      <c r="M157" s="215"/>
      <c r="N157" s="216"/>
      <c r="O157" s="216"/>
      <c r="P157" s="217">
        <f>P158</f>
        <v>0</v>
      </c>
      <c r="Q157" s="216"/>
      <c r="R157" s="217">
        <f>R158</f>
        <v>0</v>
      </c>
      <c r="S157" s="216"/>
      <c r="T157" s="218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9" t="s">
        <v>81</v>
      </c>
      <c r="AT157" s="220" t="s">
        <v>72</v>
      </c>
      <c r="AU157" s="220" t="s">
        <v>73</v>
      </c>
      <c r="AY157" s="219" t="s">
        <v>188</v>
      </c>
      <c r="BK157" s="221">
        <f>BK158</f>
        <v>0</v>
      </c>
    </row>
    <row r="158" s="2" customFormat="1" ht="14.4" customHeight="1">
      <c r="A158" s="35"/>
      <c r="B158" s="36"/>
      <c r="C158" s="224" t="s">
        <v>243</v>
      </c>
      <c r="D158" s="224" t="s">
        <v>190</v>
      </c>
      <c r="E158" s="225" t="s">
        <v>2196</v>
      </c>
      <c r="F158" s="226" t="s">
        <v>2197</v>
      </c>
      <c r="G158" s="227" t="s">
        <v>207</v>
      </c>
      <c r="H158" s="228">
        <v>51</v>
      </c>
      <c r="I158" s="229"/>
      <c r="J158" s="230">
        <f>ROUND(I158*H158,2)</f>
        <v>0</v>
      </c>
      <c r="K158" s="231"/>
      <c r="L158" s="41"/>
      <c r="M158" s="232" t="s">
        <v>1</v>
      </c>
      <c r="N158" s="233" t="s">
        <v>38</v>
      </c>
      <c r="O158" s="88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194</v>
      </c>
      <c r="AT158" s="236" t="s">
        <v>190</v>
      </c>
      <c r="AU158" s="236" t="s">
        <v>81</v>
      </c>
      <c r="AY158" s="14" t="s">
        <v>188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81</v>
      </c>
      <c r="BK158" s="237">
        <f>ROUND(I158*H158,2)</f>
        <v>0</v>
      </c>
      <c r="BL158" s="14" t="s">
        <v>194</v>
      </c>
      <c r="BM158" s="236" t="s">
        <v>294</v>
      </c>
    </row>
    <row r="159" s="12" customFormat="1" ht="25.92" customHeight="1">
      <c r="A159" s="12"/>
      <c r="B159" s="208"/>
      <c r="C159" s="209"/>
      <c r="D159" s="210" t="s">
        <v>72</v>
      </c>
      <c r="E159" s="211" t="s">
        <v>2198</v>
      </c>
      <c r="F159" s="211" t="s">
        <v>2199</v>
      </c>
      <c r="G159" s="209"/>
      <c r="H159" s="209"/>
      <c r="I159" s="212"/>
      <c r="J159" s="213">
        <f>BK159</f>
        <v>0</v>
      </c>
      <c r="K159" s="209"/>
      <c r="L159" s="214"/>
      <c r="M159" s="215"/>
      <c r="N159" s="216"/>
      <c r="O159" s="216"/>
      <c r="P159" s="217">
        <f>SUM(P160:P165)</f>
        <v>0</v>
      </c>
      <c r="Q159" s="216"/>
      <c r="R159" s="217">
        <f>SUM(R160:R165)</f>
        <v>0</v>
      </c>
      <c r="S159" s="216"/>
      <c r="T159" s="218">
        <f>SUM(T160:T165)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9" t="s">
        <v>83</v>
      </c>
      <c r="AT159" s="220" t="s">
        <v>72</v>
      </c>
      <c r="AU159" s="220" t="s">
        <v>73</v>
      </c>
      <c r="AY159" s="219" t="s">
        <v>188</v>
      </c>
      <c r="BK159" s="221">
        <f>SUM(BK160:BK165)</f>
        <v>0</v>
      </c>
    </row>
    <row r="160" s="2" customFormat="1" ht="14.4" customHeight="1">
      <c r="A160" s="35"/>
      <c r="B160" s="36"/>
      <c r="C160" s="224" t="s">
        <v>295</v>
      </c>
      <c r="D160" s="224" t="s">
        <v>190</v>
      </c>
      <c r="E160" s="225" t="s">
        <v>2200</v>
      </c>
      <c r="F160" s="226" t="s">
        <v>2201</v>
      </c>
      <c r="G160" s="227" t="s">
        <v>235</v>
      </c>
      <c r="H160" s="228">
        <v>5</v>
      </c>
      <c r="I160" s="229"/>
      <c r="J160" s="230">
        <f>ROUND(I160*H160,2)</f>
        <v>0</v>
      </c>
      <c r="K160" s="231"/>
      <c r="L160" s="41"/>
      <c r="M160" s="232" t="s">
        <v>1</v>
      </c>
      <c r="N160" s="233" t="s">
        <v>38</v>
      </c>
      <c r="O160" s="88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6" t="s">
        <v>219</v>
      </c>
      <c r="AT160" s="236" t="s">
        <v>190</v>
      </c>
      <c r="AU160" s="236" t="s">
        <v>81</v>
      </c>
      <c r="AY160" s="14" t="s">
        <v>188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4" t="s">
        <v>81</v>
      </c>
      <c r="BK160" s="237">
        <f>ROUND(I160*H160,2)</f>
        <v>0</v>
      </c>
      <c r="BL160" s="14" t="s">
        <v>219</v>
      </c>
      <c r="BM160" s="236" t="s">
        <v>298</v>
      </c>
    </row>
    <row r="161" s="2" customFormat="1" ht="14.4" customHeight="1">
      <c r="A161" s="35"/>
      <c r="B161" s="36"/>
      <c r="C161" s="224" t="s">
        <v>246</v>
      </c>
      <c r="D161" s="224" t="s">
        <v>190</v>
      </c>
      <c r="E161" s="225" t="s">
        <v>2202</v>
      </c>
      <c r="F161" s="226" t="s">
        <v>2203</v>
      </c>
      <c r="G161" s="227" t="s">
        <v>254</v>
      </c>
      <c r="H161" s="228">
        <v>2</v>
      </c>
      <c r="I161" s="229"/>
      <c r="J161" s="230">
        <f>ROUND(I161*H161,2)</f>
        <v>0</v>
      </c>
      <c r="K161" s="231"/>
      <c r="L161" s="41"/>
      <c r="M161" s="232" t="s">
        <v>1</v>
      </c>
      <c r="N161" s="233" t="s">
        <v>38</v>
      </c>
      <c r="O161" s="88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6" t="s">
        <v>219</v>
      </c>
      <c r="AT161" s="236" t="s">
        <v>190</v>
      </c>
      <c r="AU161" s="236" t="s">
        <v>81</v>
      </c>
      <c r="AY161" s="14" t="s">
        <v>188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4" t="s">
        <v>81</v>
      </c>
      <c r="BK161" s="237">
        <f>ROUND(I161*H161,2)</f>
        <v>0</v>
      </c>
      <c r="BL161" s="14" t="s">
        <v>219</v>
      </c>
      <c r="BM161" s="236" t="s">
        <v>301</v>
      </c>
    </row>
    <row r="162" s="2" customFormat="1" ht="14.4" customHeight="1">
      <c r="A162" s="35"/>
      <c r="B162" s="36"/>
      <c r="C162" s="224" t="s">
        <v>302</v>
      </c>
      <c r="D162" s="224" t="s">
        <v>190</v>
      </c>
      <c r="E162" s="225" t="s">
        <v>2202</v>
      </c>
      <c r="F162" s="226" t="s">
        <v>2203</v>
      </c>
      <c r="G162" s="227" t="s">
        <v>254</v>
      </c>
      <c r="H162" s="228">
        <v>2</v>
      </c>
      <c r="I162" s="229"/>
      <c r="J162" s="230">
        <f>ROUND(I162*H162,2)</f>
        <v>0</v>
      </c>
      <c r="K162" s="231"/>
      <c r="L162" s="41"/>
      <c r="M162" s="232" t="s">
        <v>1</v>
      </c>
      <c r="N162" s="233" t="s">
        <v>38</v>
      </c>
      <c r="O162" s="88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6" t="s">
        <v>219</v>
      </c>
      <c r="AT162" s="236" t="s">
        <v>190</v>
      </c>
      <c r="AU162" s="236" t="s">
        <v>81</v>
      </c>
      <c r="AY162" s="14" t="s">
        <v>188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4" t="s">
        <v>81</v>
      </c>
      <c r="BK162" s="237">
        <f>ROUND(I162*H162,2)</f>
        <v>0</v>
      </c>
      <c r="BL162" s="14" t="s">
        <v>219</v>
      </c>
      <c r="BM162" s="236" t="s">
        <v>305</v>
      </c>
    </row>
    <row r="163" s="2" customFormat="1" ht="14.4" customHeight="1">
      <c r="A163" s="35"/>
      <c r="B163" s="36"/>
      <c r="C163" s="224" t="s">
        <v>250</v>
      </c>
      <c r="D163" s="224" t="s">
        <v>190</v>
      </c>
      <c r="E163" s="225" t="s">
        <v>2204</v>
      </c>
      <c r="F163" s="226" t="s">
        <v>2205</v>
      </c>
      <c r="G163" s="227" t="s">
        <v>1566</v>
      </c>
      <c r="H163" s="228">
        <v>2</v>
      </c>
      <c r="I163" s="229"/>
      <c r="J163" s="230">
        <f>ROUND(I163*H163,2)</f>
        <v>0</v>
      </c>
      <c r="K163" s="231"/>
      <c r="L163" s="41"/>
      <c r="M163" s="232" t="s">
        <v>1</v>
      </c>
      <c r="N163" s="233" t="s">
        <v>38</v>
      </c>
      <c r="O163" s="88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6" t="s">
        <v>219</v>
      </c>
      <c r="AT163" s="236" t="s">
        <v>190</v>
      </c>
      <c r="AU163" s="236" t="s">
        <v>81</v>
      </c>
      <c r="AY163" s="14" t="s">
        <v>188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4" t="s">
        <v>81</v>
      </c>
      <c r="BK163" s="237">
        <f>ROUND(I163*H163,2)</f>
        <v>0</v>
      </c>
      <c r="BL163" s="14" t="s">
        <v>219</v>
      </c>
      <c r="BM163" s="236" t="s">
        <v>308</v>
      </c>
    </row>
    <row r="164" s="2" customFormat="1" ht="14.4" customHeight="1">
      <c r="A164" s="35"/>
      <c r="B164" s="36"/>
      <c r="C164" s="224" t="s">
        <v>309</v>
      </c>
      <c r="D164" s="224" t="s">
        <v>190</v>
      </c>
      <c r="E164" s="225" t="s">
        <v>2206</v>
      </c>
      <c r="F164" s="226" t="s">
        <v>2207</v>
      </c>
      <c r="G164" s="227" t="s">
        <v>1566</v>
      </c>
      <c r="H164" s="228">
        <v>2</v>
      </c>
      <c r="I164" s="229"/>
      <c r="J164" s="230">
        <f>ROUND(I164*H164,2)</f>
        <v>0</v>
      </c>
      <c r="K164" s="231"/>
      <c r="L164" s="41"/>
      <c r="M164" s="232" t="s">
        <v>1</v>
      </c>
      <c r="N164" s="233" t="s">
        <v>38</v>
      </c>
      <c r="O164" s="88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6" t="s">
        <v>219</v>
      </c>
      <c r="AT164" s="236" t="s">
        <v>190</v>
      </c>
      <c r="AU164" s="236" t="s">
        <v>81</v>
      </c>
      <c r="AY164" s="14" t="s">
        <v>188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4" t="s">
        <v>81</v>
      </c>
      <c r="BK164" s="237">
        <f>ROUND(I164*H164,2)</f>
        <v>0</v>
      </c>
      <c r="BL164" s="14" t="s">
        <v>219</v>
      </c>
      <c r="BM164" s="236" t="s">
        <v>312</v>
      </c>
    </row>
    <row r="165" s="2" customFormat="1" ht="14.4" customHeight="1">
      <c r="A165" s="35"/>
      <c r="B165" s="36"/>
      <c r="C165" s="224" t="s">
        <v>255</v>
      </c>
      <c r="D165" s="224" t="s">
        <v>190</v>
      </c>
      <c r="E165" s="225" t="s">
        <v>194</v>
      </c>
      <c r="F165" s="226" t="s">
        <v>2208</v>
      </c>
      <c r="G165" s="227" t="s">
        <v>1492</v>
      </c>
      <c r="H165" s="228">
        <v>1</v>
      </c>
      <c r="I165" s="229"/>
      <c r="J165" s="230">
        <f>ROUND(I165*H165,2)</f>
        <v>0</v>
      </c>
      <c r="K165" s="231"/>
      <c r="L165" s="41"/>
      <c r="M165" s="232" t="s">
        <v>1</v>
      </c>
      <c r="N165" s="233" t="s">
        <v>38</v>
      </c>
      <c r="O165" s="88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219</v>
      </c>
      <c r="AT165" s="236" t="s">
        <v>190</v>
      </c>
      <c r="AU165" s="236" t="s">
        <v>81</v>
      </c>
      <c r="AY165" s="14" t="s">
        <v>188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81</v>
      </c>
      <c r="BK165" s="237">
        <f>ROUND(I165*H165,2)</f>
        <v>0</v>
      </c>
      <c r="BL165" s="14" t="s">
        <v>219</v>
      </c>
      <c r="BM165" s="236" t="s">
        <v>315</v>
      </c>
    </row>
    <row r="166" s="12" customFormat="1" ht="25.92" customHeight="1">
      <c r="A166" s="12"/>
      <c r="B166" s="208"/>
      <c r="C166" s="209"/>
      <c r="D166" s="210" t="s">
        <v>72</v>
      </c>
      <c r="E166" s="211" t="s">
        <v>2209</v>
      </c>
      <c r="F166" s="211" t="s">
        <v>2210</v>
      </c>
      <c r="G166" s="209"/>
      <c r="H166" s="209"/>
      <c r="I166" s="212"/>
      <c r="J166" s="213">
        <f>BK166</f>
        <v>0</v>
      </c>
      <c r="K166" s="209"/>
      <c r="L166" s="214"/>
      <c r="M166" s="215"/>
      <c r="N166" s="216"/>
      <c r="O166" s="216"/>
      <c r="P166" s="217">
        <f>P167</f>
        <v>0</v>
      </c>
      <c r="Q166" s="216"/>
      <c r="R166" s="217">
        <f>R167</f>
        <v>0</v>
      </c>
      <c r="S166" s="216"/>
      <c r="T166" s="218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9" t="s">
        <v>83</v>
      </c>
      <c r="AT166" s="220" t="s">
        <v>72</v>
      </c>
      <c r="AU166" s="220" t="s">
        <v>73</v>
      </c>
      <c r="AY166" s="219" t="s">
        <v>188</v>
      </c>
      <c r="BK166" s="221">
        <f>BK167</f>
        <v>0</v>
      </c>
    </row>
    <row r="167" s="2" customFormat="1" ht="14.4" customHeight="1">
      <c r="A167" s="35"/>
      <c r="B167" s="36"/>
      <c r="C167" s="224" t="s">
        <v>316</v>
      </c>
      <c r="D167" s="224" t="s">
        <v>190</v>
      </c>
      <c r="E167" s="225" t="s">
        <v>2211</v>
      </c>
      <c r="F167" s="226" t="s">
        <v>2212</v>
      </c>
      <c r="G167" s="227" t="s">
        <v>235</v>
      </c>
      <c r="H167" s="228">
        <v>5</v>
      </c>
      <c r="I167" s="229"/>
      <c r="J167" s="230">
        <f>ROUND(I167*H167,2)</f>
        <v>0</v>
      </c>
      <c r="K167" s="231"/>
      <c r="L167" s="41"/>
      <c r="M167" s="254" t="s">
        <v>1</v>
      </c>
      <c r="N167" s="255" t="s">
        <v>38</v>
      </c>
      <c r="O167" s="251"/>
      <c r="P167" s="252">
        <f>O167*H167</f>
        <v>0</v>
      </c>
      <c r="Q167" s="252">
        <v>0</v>
      </c>
      <c r="R167" s="252">
        <f>Q167*H167</f>
        <v>0</v>
      </c>
      <c r="S167" s="252">
        <v>0</v>
      </c>
      <c r="T167" s="25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6" t="s">
        <v>219</v>
      </c>
      <c r="AT167" s="236" t="s">
        <v>190</v>
      </c>
      <c r="AU167" s="236" t="s">
        <v>81</v>
      </c>
      <c r="AY167" s="14" t="s">
        <v>188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4" t="s">
        <v>81</v>
      </c>
      <c r="BK167" s="237">
        <f>ROUND(I167*H167,2)</f>
        <v>0</v>
      </c>
      <c r="BL167" s="14" t="s">
        <v>219</v>
      </c>
      <c r="BM167" s="236" t="s">
        <v>319</v>
      </c>
    </row>
    <row r="168" s="2" customFormat="1" ht="6.96" customHeight="1">
      <c r="A168" s="35"/>
      <c r="B168" s="63"/>
      <c r="C168" s="64"/>
      <c r="D168" s="64"/>
      <c r="E168" s="64"/>
      <c r="F168" s="64"/>
      <c r="G168" s="64"/>
      <c r="H168" s="64"/>
      <c r="I168" s="64"/>
      <c r="J168" s="64"/>
      <c r="K168" s="64"/>
      <c r="L168" s="41"/>
      <c r="M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</row>
  </sheetData>
  <sheetProtection sheet="1" autoFilter="0" formatColumns="0" formatRows="0" objects="1" scenarios="1" spinCount="100000" saltValue="A3haZ2hBXmxod5f1K39aIx9sjNzjJ8OeGcLLVURffi072EzUrp27NamFj2fFZibwBPNe4MB6Xs0HU8WMexDmcg==" hashValue="kKjooLvSPQ9XGIplDmvrLjYrXgVejdhw6YT9ILC7Yeq7rbjdTM9pfh3hBlJ23ofvzOldvTqHa1zCqmyn5zdeQQ==" algorithmName="SHA-512" password="CC35"/>
  <autoFilter ref="C123:K16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117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136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3.25" customHeight="1">
      <c r="B7" s="17"/>
      <c r="E7" s="148" t="str">
        <f>'Rekapitulace stavby'!K6</f>
        <v>RZP PODBOŘANY ON - PD - CELKOVÁ OPRAVA VČETNĚ PLYNOFIKACE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137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2213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16. 11. 2020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47" t="s">
        <v>26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26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26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ROUND((SUM(BE117:BE119)),  2)</f>
        <v>0</v>
      </c>
      <c r="G33" s="35"/>
      <c r="H33" s="35"/>
      <c r="I33" s="161">
        <v>0.20999999999999999</v>
      </c>
      <c r="J33" s="160">
        <f>ROUND(((SUM(BE117:BE119))*I33),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ROUND((SUM(BF117:BF119)),  2)</f>
        <v>0</v>
      </c>
      <c r="G34" s="35"/>
      <c r="H34" s="35"/>
      <c r="I34" s="161">
        <v>0.14999999999999999</v>
      </c>
      <c r="J34" s="160">
        <f>ROUND(((SUM(BF117:BF119))*I34),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ROUND((SUM(BG117:BG119)),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ROUND((SUM(BH117:BH119)),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ROUND((SUM(BI117:BI119)),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139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0" t="str">
        <f>E7</f>
        <v>RZP PODBOŘANY ON - PD - CELKOVÁ OPRAVA VČETNĚ PLYNOFIKACE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137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01 - Informační systém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16. 11. 2020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140</v>
      </c>
      <c r="D94" s="182"/>
      <c r="E94" s="182"/>
      <c r="F94" s="182"/>
      <c r="G94" s="182"/>
      <c r="H94" s="182"/>
      <c r="I94" s="182"/>
      <c r="J94" s="183" t="s">
        <v>141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142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143</v>
      </c>
    </row>
    <row r="97" s="9" customFormat="1" ht="24.96" customHeight="1">
      <c r="A97" s="9"/>
      <c r="B97" s="185"/>
      <c r="C97" s="186"/>
      <c r="D97" s="187" t="s">
        <v>2214</v>
      </c>
      <c r="E97" s="188"/>
      <c r="F97" s="188"/>
      <c r="G97" s="188"/>
      <c r="H97" s="188"/>
      <c r="I97" s="188"/>
      <c r="J97" s="189">
        <f>J118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173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3.25" customHeight="1">
      <c r="A107" s="35"/>
      <c r="B107" s="36"/>
      <c r="C107" s="37"/>
      <c r="D107" s="37"/>
      <c r="E107" s="180" t="str">
        <f>E7</f>
        <v>RZP PODBOŘANY ON - PD - CELKOVÁ OPRAVA VČETNĚ PLYNOFIKACE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137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01 - Informační systém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16. 11. 2020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96"/>
      <c r="B116" s="197"/>
      <c r="C116" s="198" t="s">
        <v>174</v>
      </c>
      <c r="D116" s="199" t="s">
        <v>58</v>
      </c>
      <c r="E116" s="199" t="s">
        <v>54</v>
      </c>
      <c r="F116" s="199" t="s">
        <v>55</v>
      </c>
      <c r="G116" s="199" t="s">
        <v>175</v>
      </c>
      <c r="H116" s="199" t="s">
        <v>176</v>
      </c>
      <c r="I116" s="199" t="s">
        <v>177</v>
      </c>
      <c r="J116" s="200" t="s">
        <v>141</v>
      </c>
      <c r="K116" s="201" t="s">
        <v>178</v>
      </c>
      <c r="L116" s="202"/>
      <c r="M116" s="97" t="s">
        <v>1</v>
      </c>
      <c r="N116" s="98" t="s">
        <v>37</v>
      </c>
      <c r="O116" s="98" t="s">
        <v>179</v>
      </c>
      <c r="P116" s="98" t="s">
        <v>180</v>
      </c>
      <c r="Q116" s="98" t="s">
        <v>181</v>
      </c>
      <c r="R116" s="98" t="s">
        <v>182</v>
      </c>
      <c r="S116" s="98" t="s">
        <v>183</v>
      </c>
      <c r="T116" s="99" t="s">
        <v>184</v>
      </c>
      <c r="U116" s="196"/>
      <c r="V116" s="196"/>
      <c r="W116" s="196"/>
      <c r="X116" s="196"/>
      <c r="Y116" s="196"/>
      <c r="Z116" s="196"/>
      <c r="AA116" s="196"/>
      <c r="AB116" s="196"/>
      <c r="AC116" s="196"/>
      <c r="AD116" s="196"/>
      <c r="AE116" s="196"/>
    </row>
    <row r="117" s="2" customFormat="1" ht="22.8" customHeight="1">
      <c r="A117" s="35"/>
      <c r="B117" s="36"/>
      <c r="C117" s="104" t="s">
        <v>185</v>
      </c>
      <c r="D117" s="37"/>
      <c r="E117" s="37"/>
      <c r="F117" s="37"/>
      <c r="G117" s="37"/>
      <c r="H117" s="37"/>
      <c r="I117" s="37"/>
      <c r="J117" s="203">
        <f>BK117</f>
        <v>0</v>
      </c>
      <c r="K117" s="37"/>
      <c r="L117" s="41"/>
      <c r="M117" s="100"/>
      <c r="N117" s="204"/>
      <c r="O117" s="101"/>
      <c r="P117" s="205">
        <f>P118</f>
        <v>0</v>
      </c>
      <c r="Q117" s="101"/>
      <c r="R117" s="205">
        <f>R118</f>
        <v>0</v>
      </c>
      <c r="S117" s="101"/>
      <c r="T117" s="206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143</v>
      </c>
      <c r="BK117" s="207">
        <f>BK118</f>
        <v>0</v>
      </c>
    </row>
    <row r="118" s="12" customFormat="1" ht="25.92" customHeight="1">
      <c r="A118" s="12"/>
      <c r="B118" s="208"/>
      <c r="C118" s="209"/>
      <c r="D118" s="210" t="s">
        <v>72</v>
      </c>
      <c r="E118" s="211" t="s">
        <v>2215</v>
      </c>
      <c r="F118" s="211" t="s">
        <v>2216</v>
      </c>
      <c r="G118" s="209"/>
      <c r="H118" s="209"/>
      <c r="I118" s="212"/>
      <c r="J118" s="213">
        <f>BK118</f>
        <v>0</v>
      </c>
      <c r="K118" s="209"/>
      <c r="L118" s="214"/>
      <c r="M118" s="215"/>
      <c r="N118" s="216"/>
      <c r="O118" s="216"/>
      <c r="P118" s="217">
        <f>P119</f>
        <v>0</v>
      </c>
      <c r="Q118" s="216"/>
      <c r="R118" s="217">
        <f>R119</f>
        <v>0</v>
      </c>
      <c r="S118" s="216"/>
      <c r="T118" s="218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9" t="s">
        <v>194</v>
      </c>
      <c r="AT118" s="220" t="s">
        <v>72</v>
      </c>
      <c r="AU118" s="220" t="s">
        <v>73</v>
      </c>
      <c r="AY118" s="219" t="s">
        <v>188</v>
      </c>
      <c r="BK118" s="221">
        <f>BK119</f>
        <v>0</v>
      </c>
    </row>
    <row r="119" s="2" customFormat="1" ht="24.15" customHeight="1">
      <c r="A119" s="35"/>
      <c r="B119" s="36"/>
      <c r="C119" s="224" t="s">
        <v>81</v>
      </c>
      <c r="D119" s="224" t="s">
        <v>190</v>
      </c>
      <c r="E119" s="225" t="s">
        <v>2217</v>
      </c>
      <c r="F119" s="226" t="s">
        <v>2218</v>
      </c>
      <c r="G119" s="227" t="s">
        <v>254</v>
      </c>
      <c r="H119" s="228">
        <v>1</v>
      </c>
      <c r="I119" s="229"/>
      <c r="J119" s="230">
        <f>ROUND(I119*H119,2)</f>
        <v>0</v>
      </c>
      <c r="K119" s="231"/>
      <c r="L119" s="41"/>
      <c r="M119" s="254" t="s">
        <v>1</v>
      </c>
      <c r="N119" s="255" t="s">
        <v>38</v>
      </c>
      <c r="O119" s="251"/>
      <c r="P119" s="252">
        <f>O119*H119</f>
        <v>0</v>
      </c>
      <c r="Q119" s="252">
        <v>0</v>
      </c>
      <c r="R119" s="252">
        <f>Q119*H119</f>
        <v>0</v>
      </c>
      <c r="S119" s="252">
        <v>0</v>
      </c>
      <c r="T119" s="253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36" t="s">
        <v>2219</v>
      </c>
      <c r="AT119" s="236" t="s">
        <v>190</v>
      </c>
      <c r="AU119" s="236" t="s">
        <v>81</v>
      </c>
      <c r="AY119" s="14" t="s">
        <v>188</v>
      </c>
      <c r="BE119" s="237">
        <f>IF(N119="základní",J119,0)</f>
        <v>0</v>
      </c>
      <c r="BF119" s="237">
        <f>IF(N119="snížená",J119,0)</f>
        <v>0</v>
      </c>
      <c r="BG119" s="237">
        <f>IF(N119="zákl. přenesená",J119,0)</f>
        <v>0</v>
      </c>
      <c r="BH119" s="237">
        <f>IF(N119="sníž. přenesená",J119,0)</f>
        <v>0</v>
      </c>
      <c r="BI119" s="237">
        <f>IF(N119="nulová",J119,0)</f>
        <v>0</v>
      </c>
      <c r="BJ119" s="14" t="s">
        <v>81</v>
      </c>
      <c r="BK119" s="237">
        <f>ROUND(I119*H119,2)</f>
        <v>0</v>
      </c>
      <c r="BL119" s="14" t="s">
        <v>2219</v>
      </c>
      <c r="BM119" s="236" t="s">
        <v>83</v>
      </c>
    </row>
    <row r="120" s="2" customFormat="1" ht="6.96" customHeight="1">
      <c r="A120" s="35"/>
      <c r="B120" s="63"/>
      <c r="C120" s="64"/>
      <c r="D120" s="64"/>
      <c r="E120" s="64"/>
      <c r="F120" s="64"/>
      <c r="G120" s="64"/>
      <c r="H120" s="64"/>
      <c r="I120" s="64"/>
      <c r="J120" s="64"/>
      <c r="K120" s="64"/>
      <c r="L120" s="41"/>
      <c r="M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</sheetData>
  <sheetProtection sheet="1" autoFilter="0" formatColumns="0" formatRows="0" objects="1" scenarios="1" spinCount="100000" saltValue="UOXZEYB+4zPA7nkd7v6TiFSmRGsM6+hTyPYMSHl4lDXJD4saToDA4mBsYsmGbyOV6z67xvp+E+fr+toWeJ6SXA==" hashValue="LpUoRYOyG2tQwQqoKAS79O8KUxLCSI6UhKO6uCASGO715lwdCHX/de5RsInzVVSK5+59ZiTeHt43ZfrW+ZjBlA==" algorithmName="SHA-512" password="CC35"/>
  <autoFilter ref="C116:K11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120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136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3.25" customHeight="1">
      <c r="B7" s="17"/>
      <c r="E7" s="148" t="str">
        <f>'Rekapitulace stavby'!K6</f>
        <v>RZP PODBOŘANY ON - PD - CELKOVÁ OPRAVA VČETNĚ PLYNOFIKACE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137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2220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16. 11. 2020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47" t="s">
        <v>26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26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26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ROUND((SUM(BE117:BE120)),  2)</f>
        <v>0</v>
      </c>
      <c r="G33" s="35"/>
      <c r="H33" s="35"/>
      <c r="I33" s="161">
        <v>0.20999999999999999</v>
      </c>
      <c r="J33" s="160">
        <f>ROUND(((SUM(BE117:BE120))*I33),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ROUND((SUM(BF117:BF120)),  2)</f>
        <v>0</v>
      </c>
      <c r="G34" s="35"/>
      <c r="H34" s="35"/>
      <c r="I34" s="161">
        <v>0.14999999999999999</v>
      </c>
      <c r="J34" s="160">
        <f>ROUND(((SUM(BF117:BF120))*I34),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ROUND((SUM(BG117:BG120)),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ROUND((SUM(BH117:BH120)),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ROUND((SUM(BI117:BI120)),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139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0" t="str">
        <f>E7</f>
        <v>RZP PODBOŘANY ON - PD - CELKOVÁ OPRAVA VČETNĚ PLYNOFIKACE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137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02 - Venkovní a vnitřn...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16. 11. 2020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140</v>
      </c>
      <c r="D94" s="182"/>
      <c r="E94" s="182"/>
      <c r="F94" s="182"/>
      <c r="G94" s="182"/>
      <c r="H94" s="182"/>
      <c r="I94" s="182"/>
      <c r="J94" s="183" t="s">
        <v>141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142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143</v>
      </c>
    </row>
    <row r="97" s="9" customFormat="1" ht="24.96" customHeight="1">
      <c r="A97" s="9"/>
      <c r="B97" s="185"/>
      <c r="C97" s="186"/>
      <c r="D97" s="187" t="s">
        <v>2221</v>
      </c>
      <c r="E97" s="188"/>
      <c r="F97" s="188"/>
      <c r="G97" s="188"/>
      <c r="H97" s="188"/>
      <c r="I97" s="188"/>
      <c r="J97" s="189">
        <f>J118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173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3.25" customHeight="1">
      <c r="A107" s="35"/>
      <c r="B107" s="36"/>
      <c r="C107" s="37"/>
      <c r="D107" s="37"/>
      <c r="E107" s="180" t="str">
        <f>E7</f>
        <v>RZP PODBOŘANY ON - PD - CELKOVÁ OPRAVA VČETNĚ PLYNOFIKACE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137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02 - Venkovní a vnitřn...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16. 11. 2020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96"/>
      <c r="B116" s="197"/>
      <c r="C116" s="198" t="s">
        <v>174</v>
      </c>
      <c r="D116" s="199" t="s">
        <v>58</v>
      </c>
      <c r="E116" s="199" t="s">
        <v>54</v>
      </c>
      <c r="F116" s="199" t="s">
        <v>55</v>
      </c>
      <c r="G116" s="199" t="s">
        <v>175</v>
      </c>
      <c r="H116" s="199" t="s">
        <v>176</v>
      </c>
      <c r="I116" s="199" t="s">
        <v>177</v>
      </c>
      <c r="J116" s="200" t="s">
        <v>141</v>
      </c>
      <c r="K116" s="201" t="s">
        <v>178</v>
      </c>
      <c r="L116" s="202"/>
      <c r="M116" s="97" t="s">
        <v>1</v>
      </c>
      <c r="N116" s="98" t="s">
        <v>37</v>
      </c>
      <c r="O116" s="98" t="s">
        <v>179</v>
      </c>
      <c r="P116" s="98" t="s">
        <v>180</v>
      </c>
      <c r="Q116" s="98" t="s">
        <v>181</v>
      </c>
      <c r="R116" s="98" t="s">
        <v>182</v>
      </c>
      <c r="S116" s="98" t="s">
        <v>183</v>
      </c>
      <c r="T116" s="99" t="s">
        <v>184</v>
      </c>
      <c r="U116" s="196"/>
      <c r="V116" s="196"/>
      <c r="W116" s="196"/>
      <c r="X116" s="196"/>
      <c r="Y116" s="196"/>
      <c r="Z116" s="196"/>
      <c r="AA116" s="196"/>
      <c r="AB116" s="196"/>
      <c r="AC116" s="196"/>
      <c r="AD116" s="196"/>
      <c r="AE116" s="196"/>
    </row>
    <row r="117" s="2" customFormat="1" ht="22.8" customHeight="1">
      <c r="A117" s="35"/>
      <c r="B117" s="36"/>
      <c r="C117" s="104" t="s">
        <v>185</v>
      </c>
      <c r="D117" s="37"/>
      <c r="E117" s="37"/>
      <c r="F117" s="37"/>
      <c r="G117" s="37"/>
      <c r="H117" s="37"/>
      <c r="I117" s="37"/>
      <c r="J117" s="203">
        <f>BK117</f>
        <v>0</v>
      </c>
      <c r="K117" s="37"/>
      <c r="L117" s="41"/>
      <c r="M117" s="100"/>
      <c r="N117" s="204"/>
      <c r="O117" s="101"/>
      <c r="P117" s="205">
        <f>P118</f>
        <v>0</v>
      </c>
      <c r="Q117" s="101"/>
      <c r="R117" s="205">
        <f>R118</f>
        <v>0</v>
      </c>
      <c r="S117" s="101"/>
      <c r="T117" s="206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143</v>
      </c>
      <c r="BK117" s="207">
        <f>BK118</f>
        <v>0</v>
      </c>
    </row>
    <row r="118" s="12" customFormat="1" ht="25.92" customHeight="1">
      <c r="A118" s="12"/>
      <c r="B118" s="208"/>
      <c r="C118" s="209"/>
      <c r="D118" s="210" t="s">
        <v>72</v>
      </c>
      <c r="E118" s="211" t="s">
        <v>2215</v>
      </c>
      <c r="F118" s="211" t="s">
        <v>2222</v>
      </c>
      <c r="G118" s="209"/>
      <c r="H118" s="209"/>
      <c r="I118" s="212"/>
      <c r="J118" s="213">
        <f>BK118</f>
        <v>0</v>
      </c>
      <c r="K118" s="209"/>
      <c r="L118" s="214"/>
      <c r="M118" s="215"/>
      <c r="N118" s="216"/>
      <c r="O118" s="216"/>
      <c r="P118" s="217">
        <f>SUM(P119:P120)</f>
        <v>0</v>
      </c>
      <c r="Q118" s="216"/>
      <c r="R118" s="217">
        <f>SUM(R119:R120)</f>
        <v>0</v>
      </c>
      <c r="S118" s="216"/>
      <c r="T118" s="218">
        <f>SUM(T119:T120)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9" t="s">
        <v>194</v>
      </c>
      <c r="AT118" s="220" t="s">
        <v>72</v>
      </c>
      <c r="AU118" s="220" t="s">
        <v>73</v>
      </c>
      <c r="AY118" s="219" t="s">
        <v>188</v>
      </c>
      <c r="BK118" s="221">
        <f>SUM(BK119:BK120)</f>
        <v>0</v>
      </c>
    </row>
    <row r="119" s="2" customFormat="1" ht="14.4" customHeight="1">
      <c r="A119" s="35"/>
      <c r="B119" s="36"/>
      <c r="C119" s="224" t="s">
        <v>81</v>
      </c>
      <c r="D119" s="224" t="s">
        <v>190</v>
      </c>
      <c r="E119" s="225" t="s">
        <v>2217</v>
      </c>
      <c r="F119" s="226" t="s">
        <v>2223</v>
      </c>
      <c r="G119" s="227" t="s">
        <v>254</v>
      </c>
      <c r="H119" s="228">
        <v>1</v>
      </c>
      <c r="I119" s="229"/>
      <c r="J119" s="230">
        <f>ROUND(I119*H119,2)</f>
        <v>0</v>
      </c>
      <c r="K119" s="231"/>
      <c r="L119" s="41"/>
      <c r="M119" s="232" t="s">
        <v>1</v>
      </c>
      <c r="N119" s="233" t="s">
        <v>38</v>
      </c>
      <c r="O119" s="88"/>
      <c r="P119" s="234">
        <f>O119*H119</f>
        <v>0</v>
      </c>
      <c r="Q119" s="234">
        <v>0</v>
      </c>
      <c r="R119" s="234">
        <f>Q119*H119</f>
        <v>0</v>
      </c>
      <c r="S119" s="234">
        <v>0</v>
      </c>
      <c r="T119" s="23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36" t="s">
        <v>2219</v>
      </c>
      <c r="AT119" s="236" t="s">
        <v>190</v>
      </c>
      <c r="AU119" s="236" t="s">
        <v>81</v>
      </c>
      <c r="AY119" s="14" t="s">
        <v>188</v>
      </c>
      <c r="BE119" s="237">
        <f>IF(N119="základní",J119,0)</f>
        <v>0</v>
      </c>
      <c r="BF119" s="237">
        <f>IF(N119="snížená",J119,0)</f>
        <v>0</v>
      </c>
      <c r="BG119" s="237">
        <f>IF(N119="zákl. přenesená",J119,0)</f>
        <v>0</v>
      </c>
      <c r="BH119" s="237">
        <f>IF(N119="sníž. přenesená",J119,0)</f>
        <v>0</v>
      </c>
      <c r="BI119" s="237">
        <f>IF(N119="nulová",J119,0)</f>
        <v>0</v>
      </c>
      <c r="BJ119" s="14" t="s">
        <v>81</v>
      </c>
      <c r="BK119" s="237">
        <f>ROUND(I119*H119,2)</f>
        <v>0</v>
      </c>
      <c r="BL119" s="14" t="s">
        <v>2219</v>
      </c>
      <c r="BM119" s="236" t="s">
        <v>83</v>
      </c>
    </row>
    <row r="120" s="2" customFormat="1" ht="14.4" customHeight="1">
      <c r="A120" s="35"/>
      <c r="B120" s="36"/>
      <c r="C120" s="224" t="s">
        <v>83</v>
      </c>
      <c r="D120" s="224" t="s">
        <v>190</v>
      </c>
      <c r="E120" s="225" t="s">
        <v>2224</v>
      </c>
      <c r="F120" s="226" t="s">
        <v>2225</v>
      </c>
      <c r="G120" s="227" t="s">
        <v>254</v>
      </c>
      <c r="H120" s="228">
        <v>1</v>
      </c>
      <c r="I120" s="229"/>
      <c r="J120" s="230">
        <f>ROUND(I120*H120,2)</f>
        <v>0</v>
      </c>
      <c r="K120" s="231"/>
      <c r="L120" s="41"/>
      <c r="M120" s="254" t="s">
        <v>1</v>
      </c>
      <c r="N120" s="255" t="s">
        <v>38</v>
      </c>
      <c r="O120" s="251"/>
      <c r="P120" s="252">
        <f>O120*H120</f>
        <v>0</v>
      </c>
      <c r="Q120" s="252">
        <v>0</v>
      </c>
      <c r="R120" s="252">
        <f>Q120*H120</f>
        <v>0</v>
      </c>
      <c r="S120" s="252">
        <v>0</v>
      </c>
      <c r="T120" s="253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36" t="s">
        <v>2219</v>
      </c>
      <c r="AT120" s="236" t="s">
        <v>190</v>
      </c>
      <c r="AU120" s="236" t="s">
        <v>81</v>
      </c>
      <c r="AY120" s="14" t="s">
        <v>188</v>
      </c>
      <c r="BE120" s="237">
        <f>IF(N120="základní",J120,0)</f>
        <v>0</v>
      </c>
      <c r="BF120" s="237">
        <f>IF(N120="snížená",J120,0)</f>
        <v>0</v>
      </c>
      <c r="BG120" s="237">
        <f>IF(N120="zákl. přenesená",J120,0)</f>
        <v>0</v>
      </c>
      <c r="BH120" s="237">
        <f>IF(N120="sníž. přenesená",J120,0)</f>
        <v>0</v>
      </c>
      <c r="BI120" s="237">
        <f>IF(N120="nulová",J120,0)</f>
        <v>0</v>
      </c>
      <c r="BJ120" s="14" t="s">
        <v>81</v>
      </c>
      <c r="BK120" s="237">
        <f>ROUND(I120*H120,2)</f>
        <v>0</v>
      </c>
      <c r="BL120" s="14" t="s">
        <v>2219</v>
      </c>
      <c r="BM120" s="236" t="s">
        <v>194</v>
      </c>
    </row>
    <row r="121" s="2" customFormat="1" ht="6.96" customHeight="1">
      <c r="A121" s="35"/>
      <c r="B121" s="63"/>
      <c r="C121" s="64"/>
      <c r="D121" s="64"/>
      <c r="E121" s="64"/>
      <c r="F121" s="64"/>
      <c r="G121" s="64"/>
      <c r="H121" s="64"/>
      <c r="I121" s="64"/>
      <c r="J121" s="64"/>
      <c r="K121" s="64"/>
      <c r="L121" s="41"/>
      <c r="M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</sheetData>
  <sheetProtection sheet="1" autoFilter="0" formatColumns="0" formatRows="0" objects="1" scenarios="1" spinCount="100000" saltValue="l2ySLuM5QoLRNpTdmZul2Y3dlf4pqb3ZErzLtfIfnP46D/dm12rNoaO/OQSztVfCdsC96T99GZtL5bHshQHzlw==" hashValue="rMfTnabubh6xR/I2LbAAPSRxHbMeRsg3hmqB6bIpBBZp8joXGrVF5lJ4ecS19Urcp43Ld7mdhHdWKEAePh4s/g==" algorithmName="SHA-512" password="CC35"/>
  <autoFilter ref="C116:K12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123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136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3.25" customHeight="1">
      <c r="B7" s="17"/>
      <c r="E7" s="148" t="str">
        <f>'Rekapitulace stavby'!K6</f>
        <v>RZP PODBOŘANY ON - PD - CELKOVÁ OPRAVA VČETNĚ PLYNOFIKACE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137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2226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16. 11. 2020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47" t="s">
        <v>26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26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26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ROUND((SUM(BE120:BE127)),  2)</f>
        <v>0</v>
      </c>
      <c r="G33" s="35"/>
      <c r="H33" s="35"/>
      <c r="I33" s="161">
        <v>0.20999999999999999</v>
      </c>
      <c r="J33" s="160">
        <f>ROUND(((SUM(BE120:BE127))*I33),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ROUND((SUM(BF120:BF127)),  2)</f>
        <v>0</v>
      </c>
      <c r="G34" s="35"/>
      <c r="H34" s="35"/>
      <c r="I34" s="161">
        <v>0.14999999999999999</v>
      </c>
      <c r="J34" s="160">
        <f>ROUND(((SUM(BF120:BF127))*I34),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ROUND((SUM(BG120:BG127)),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ROUND((SUM(BH120:BH127)),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ROUND((SUM(BI120:BI127)),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139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0" t="str">
        <f>E7</f>
        <v>RZP PODBOŘANY ON - PD - CELKOVÁ OPRAVA VČETNĚ PLYNOFIKACE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137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VON - Vedlejší a ostatní 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16. 11. 2020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140</v>
      </c>
      <c r="D94" s="182"/>
      <c r="E94" s="182"/>
      <c r="F94" s="182"/>
      <c r="G94" s="182"/>
      <c r="H94" s="182"/>
      <c r="I94" s="182"/>
      <c r="J94" s="183" t="s">
        <v>141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142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143</v>
      </c>
    </row>
    <row r="97" s="9" customFormat="1" ht="24.96" customHeight="1">
      <c r="A97" s="9"/>
      <c r="B97" s="185"/>
      <c r="C97" s="186"/>
      <c r="D97" s="187" t="s">
        <v>2227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2228</v>
      </c>
      <c r="E98" s="193"/>
      <c r="F98" s="193"/>
      <c r="G98" s="193"/>
      <c r="H98" s="193"/>
      <c r="I98" s="193"/>
      <c r="J98" s="194">
        <f>J122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1"/>
      <c r="C99" s="130"/>
      <c r="D99" s="192" t="s">
        <v>2229</v>
      </c>
      <c r="E99" s="193"/>
      <c r="F99" s="193"/>
      <c r="G99" s="193"/>
      <c r="H99" s="193"/>
      <c r="I99" s="193"/>
      <c r="J99" s="194">
        <f>J124</f>
        <v>0</v>
      </c>
      <c r="K99" s="130"/>
      <c r="L99" s="19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1"/>
      <c r="C100" s="130"/>
      <c r="D100" s="192" t="s">
        <v>2230</v>
      </c>
      <c r="E100" s="193"/>
      <c r="F100" s="193"/>
      <c r="G100" s="193"/>
      <c r="H100" s="193"/>
      <c r="I100" s="193"/>
      <c r="J100" s="194">
        <f>J126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3.25" customHeight="1">
      <c r="A110" s="35"/>
      <c r="B110" s="36"/>
      <c r="C110" s="37"/>
      <c r="D110" s="37"/>
      <c r="E110" s="180" t="str">
        <f>E7</f>
        <v>RZP PODBOŘANY ON - PD - CELKOVÁ OPRAVA VČETNĚ PLYNOFIKACE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137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VON - Vedlejší a ostatní ...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16. 11. 2020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200" t="s">
        <v>141</v>
      </c>
      <c r="K119" s="201" t="s">
        <v>178</v>
      </c>
      <c r="L119" s="202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3">
        <f>BK120</f>
        <v>0</v>
      </c>
      <c r="K120" s="37"/>
      <c r="L120" s="41"/>
      <c r="M120" s="100"/>
      <c r="N120" s="204"/>
      <c r="O120" s="101"/>
      <c r="P120" s="205">
        <f>P121</f>
        <v>0</v>
      </c>
      <c r="Q120" s="101"/>
      <c r="R120" s="205">
        <f>R121</f>
        <v>0</v>
      </c>
      <c r="S120" s="101"/>
      <c r="T120" s="206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143</v>
      </c>
      <c r="BK120" s="207">
        <f>BK121</f>
        <v>0</v>
      </c>
    </row>
    <row r="121" s="12" customFormat="1" ht="25.92" customHeight="1">
      <c r="A121" s="12"/>
      <c r="B121" s="208"/>
      <c r="C121" s="209"/>
      <c r="D121" s="210" t="s">
        <v>72</v>
      </c>
      <c r="E121" s="211" t="s">
        <v>2231</v>
      </c>
      <c r="F121" s="211" t="s">
        <v>2232</v>
      </c>
      <c r="G121" s="209"/>
      <c r="H121" s="209"/>
      <c r="I121" s="212"/>
      <c r="J121" s="213">
        <f>BK121</f>
        <v>0</v>
      </c>
      <c r="K121" s="209"/>
      <c r="L121" s="214"/>
      <c r="M121" s="215"/>
      <c r="N121" s="216"/>
      <c r="O121" s="216"/>
      <c r="P121" s="217">
        <f>P122+P124+P126</f>
        <v>0</v>
      </c>
      <c r="Q121" s="216"/>
      <c r="R121" s="217">
        <f>R122+R124+R126</f>
        <v>0</v>
      </c>
      <c r="S121" s="216"/>
      <c r="T121" s="218">
        <f>T122+T124+T126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9" t="s">
        <v>204</v>
      </c>
      <c r="AT121" s="220" t="s">
        <v>72</v>
      </c>
      <c r="AU121" s="220" t="s">
        <v>73</v>
      </c>
      <c r="AY121" s="219" t="s">
        <v>188</v>
      </c>
      <c r="BK121" s="221">
        <f>BK122+BK124+BK126</f>
        <v>0</v>
      </c>
    </row>
    <row r="122" s="12" customFormat="1" ht="22.8" customHeight="1">
      <c r="A122" s="12"/>
      <c r="B122" s="208"/>
      <c r="C122" s="209"/>
      <c r="D122" s="210" t="s">
        <v>72</v>
      </c>
      <c r="E122" s="222" t="s">
        <v>2233</v>
      </c>
      <c r="F122" s="222" t="s">
        <v>2234</v>
      </c>
      <c r="G122" s="209"/>
      <c r="H122" s="209"/>
      <c r="I122" s="212"/>
      <c r="J122" s="223">
        <f>BK122</f>
        <v>0</v>
      </c>
      <c r="K122" s="209"/>
      <c r="L122" s="214"/>
      <c r="M122" s="215"/>
      <c r="N122" s="216"/>
      <c r="O122" s="216"/>
      <c r="P122" s="217">
        <f>P123</f>
        <v>0</v>
      </c>
      <c r="Q122" s="216"/>
      <c r="R122" s="217">
        <f>R123</f>
        <v>0</v>
      </c>
      <c r="S122" s="216"/>
      <c r="T122" s="218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9" t="s">
        <v>204</v>
      </c>
      <c r="AT122" s="220" t="s">
        <v>72</v>
      </c>
      <c r="AU122" s="220" t="s">
        <v>81</v>
      </c>
      <c r="AY122" s="219" t="s">
        <v>188</v>
      </c>
      <c r="BK122" s="221">
        <f>BK123</f>
        <v>0</v>
      </c>
    </row>
    <row r="123" s="2" customFormat="1" ht="24.15" customHeight="1">
      <c r="A123" s="35"/>
      <c r="B123" s="36"/>
      <c r="C123" s="224" t="s">
        <v>81</v>
      </c>
      <c r="D123" s="224" t="s">
        <v>190</v>
      </c>
      <c r="E123" s="225" t="s">
        <v>2235</v>
      </c>
      <c r="F123" s="226" t="s">
        <v>2236</v>
      </c>
      <c r="G123" s="227" t="s">
        <v>2237</v>
      </c>
      <c r="H123" s="228">
        <v>1</v>
      </c>
      <c r="I123" s="229"/>
      <c r="J123" s="230">
        <f>ROUND(I123*H123,2)</f>
        <v>0</v>
      </c>
      <c r="K123" s="231"/>
      <c r="L123" s="41"/>
      <c r="M123" s="232" t="s">
        <v>1</v>
      </c>
      <c r="N123" s="233" t="s">
        <v>38</v>
      </c>
      <c r="O123" s="88"/>
      <c r="P123" s="234">
        <f>O123*H123</f>
        <v>0</v>
      </c>
      <c r="Q123" s="234">
        <v>0</v>
      </c>
      <c r="R123" s="234">
        <f>Q123*H123</f>
        <v>0</v>
      </c>
      <c r="S123" s="234">
        <v>0</v>
      </c>
      <c r="T123" s="23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6" t="s">
        <v>194</v>
      </c>
      <c r="AT123" s="236" t="s">
        <v>190</v>
      </c>
      <c r="AU123" s="236" t="s">
        <v>83</v>
      </c>
      <c r="AY123" s="14" t="s">
        <v>188</v>
      </c>
      <c r="BE123" s="237">
        <f>IF(N123="základní",J123,0)</f>
        <v>0</v>
      </c>
      <c r="BF123" s="237">
        <f>IF(N123="snížená",J123,0)</f>
        <v>0</v>
      </c>
      <c r="BG123" s="237">
        <f>IF(N123="zákl. přenesená",J123,0)</f>
        <v>0</v>
      </c>
      <c r="BH123" s="237">
        <f>IF(N123="sníž. přenesená",J123,0)</f>
        <v>0</v>
      </c>
      <c r="BI123" s="237">
        <f>IF(N123="nulová",J123,0)</f>
        <v>0</v>
      </c>
      <c r="BJ123" s="14" t="s">
        <v>81</v>
      </c>
      <c r="BK123" s="237">
        <f>ROUND(I123*H123,2)</f>
        <v>0</v>
      </c>
      <c r="BL123" s="14" t="s">
        <v>194</v>
      </c>
      <c r="BM123" s="236" t="s">
        <v>83</v>
      </c>
    </row>
    <row r="124" s="12" customFormat="1" ht="22.8" customHeight="1">
      <c r="A124" s="12"/>
      <c r="B124" s="208"/>
      <c r="C124" s="209"/>
      <c r="D124" s="210" t="s">
        <v>72</v>
      </c>
      <c r="E124" s="222" t="s">
        <v>2238</v>
      </c>
      <c r="F124" s="222" t="s">
        <v>2239</v>
      </c>
      <c r="G124" s="209"/>
      <c r="H124" s="209"/>
      <c r="I124" s="212"/>
      <c r="J124" s="223">
        <f>BK124</f>
        <v>0</v>
      </c>
      <c r="K124" s="209"/>
      <c r="L124" s="214"/>
      <c r="M124" s="215"/>
      <c r="N124" s="216"/>
      <c r="O124" s="216"/>
      <c r="P124" s="217">
        <f>P125</f>
        <v>0</v>
      </c>
      <c r="Q124" s="216"/>
      <c r="R124" s="217">
        <f>R125</f>
        <v>0</v>
      </c>
      <c r="S124" s="216"/>
      <c r="T124" s="218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9" t="s">
        <v>204</v>
      </c>
      <c r="AT124" s="220" t="s">
        <v>72</v>
      </c>
      <c r="AU124" s="220" t="s">
        <v>81</v>
      </c>
      <c r="AY124" s="219" t="s">
        <v>188</v>
      </c>
      <c r="BK124" s="221">
        <f>BK125</f>
        <v>0</v>
      </c>
    </row>
    <row r="125" s="2" customFormat="1" ht="14.4" customHeight="1">
      <c r="A125" s="35"/>
      <c r="B125" s="36"/>
      <c r="C125" s="224" t="s">
        <v>83</v>
      </c>
      <c r="D125" s="224" t="s">
        <v>190</v>
      </c>
      <c r="E125" s="225" t="s">
        <v>2240</v>
      </c>
      <c r="F125" s="226" t="s">
        <v>2239</v>
      </c>
      <c r="G125" s="227" t="s">
        <v>2237</v>
      </c>
      <c r="H125" s="228">
        <v>1</v>
      </c>
      <c r="I125" s="229"/>
      <c r="J125" s="230">
        <f>ROUND(I125*H125,2)</f>
        <v>0</v>
      </c>
      <c r="K125" s="231"/>
      <c r="L125" s="41"/>
      <c r="M125" s="232" t="s">
        <v>1</v>
      </c>
      <c r="N125" s="233" t="s">
        <v>38</v>
      </c>
      <c r="O125" s="88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6" t="s">
        <v>194</v>
      </c>
      <c r="AT125" s="236" t="s">
        <v>190</v>
      </c>
      <c r="AU125" s="236" t="s">
        <v>83</v>
      </c>
      <c r="AY125" s="14" t="s">
        <v>188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4" t="s">
        <v>81</v>
      </c>
      <c r="BK125" s="237">
        <f>ROUND(I125*H125,2)</f>
        <v>0</v>
      </c>
      <c r="BL125" s="14" t="s">
        <v>194</v>
      </c>
      <c r="BM125" s="236" t="s">
        <v>194</v>
      </c>
    </row>
    <row r="126" s="12" customFormat="1" ht="22.8" customHeight="1">
      <c r="A126" s="12"/>
      <c r="B126" s="208"/>
      <c r="C126" s="209"/>
      <c r="D126" s="210" t="s">
        <v>72</v>
      </c>
      <c r="E126" s="222" t="s">
        <v>2241</v>
      </c>
      <c r="F126" s="222" t="s">
        <v>1820</v>
      </c>
      <c r="G126" s="209"/>
      <c r="H126" s="209"/>
      <c r="I126" s="212"/>
      <c r="J126" s="223">
        <f>BK126</f>
        <v>0</v>
      </c>
      <c r="K126" s="209"/>
      <c r="L126" s="214"/>
      <c r="M126" s="215"/>
      <c r="N126" s="216"/>
      <c r="O126" s="216"/>
      <c r="P126" s="217">
        <f>P127</f>
        <v>0</v>
      </c>
      <c r="Q126" s="216"/>
      <c r="R126" s="217">
        <f>R127</f>
        <v>0</v>
      </c>
      <c r="S126" s="216"/>
      <c r="T126" s="218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9" t="s">
        <v>204</v>
      </c>
      <c r="AT126" s="220" t="s">
        <v>72</v>
      </c>
      <c r="AU126" s="220" t="s">
        <v>81</v>
      </c>
      <c r="AY126" s="219" t="s">
        <v>188</v>
      </c>
      <c r="BK126" s="221">
        <f>BK127</f>
        <v>0</v>
      </c>
    </row>
    <row r="127" s="2" customFormat="1" ht="14.4" customHeight="1">
      <c r="A127" s="35"/>
      <c r="B127" s="36"/>
      <c r="C127" s="224" t="s">
        <v>197</v>
      </c>
      <c r="D127" s="224" t="s">
        <v>190</v>
      </c>
      <c r="E127" s="225" t="s">
        <v>2242</v>
      </c>
      <c r="F127" s="226" t="s">
        <v>2243</v>
      </c>
      <c r="G127" s="227" t="s">
        <v>2237</v>
      </c>
      <c r="H127" s="228">
        <v>1</v>
      </c>
      <c r="I127" s="229"/>
      <c r="J127" s="230">
        <f>ROUND(I127*H127,2)</f>
        <v>0</v>
      </c>
      <c r="K127" s="231"/>
      <c r="L127" s="41"/>
      <c r="M127" s="254" t="s">
        <v>1</v>
      </c>
      <c r="N127" s="255" t="s">
        <v>38</v>
      </c>
      <c r="O127" s="251"/>
      <c r="P127" s="252">
        <f>O127*H127</f>
        <v>0</v>
      </c>
      <c r="Q127" s="252">
        <v>0</v>
      </c>
      <c r="R127" s="252">
        <f>Q127*H127</f>
        <v>0</v>
      </c>
      <c r="S127" s="252">
        <v>0</v>
      </c>
      <c r="T127" s="25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6" t="s">
        <v>194</v>
      </c>
      <c r="AT127" s="236" t="s">
        <v>190</v>
      </c>
      <c r="AU127" s="236" t="s">
        <v>83</v>
      </c>
      <c r="AY127" s="14" t="s">
        <v>188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4" t="s">
        <v>81</v>
      </c>
      <c r="BK127" s="237">
        <f>ROUND(I127*H127,2)</f>
        <v>0</v>
      </c>
      <c r="BL127" s="14" t="s">
        <v>194</v>
      </c>
      <c r="BM127" s="236" t="s">
        <v>200</v>
      </c>
    </row>
    <row r="128" s="2" customFormat="1" ht="6.96" customHeight="1">
      <c r="A128" s="35"/>
      <c r="B128" s="63"/>
      <c r="C128" s="64"/>
      <c r="D128" s="64"/>
      <c r="E128" s="64"/>
      <c r="F128" s="64"/>
      <c r="G128" s="64"/>
      <c r="H128" s="64"/>
      <c r="I128" s="64"/>
      <c r="J128" s="64"/>
      <c r="K128" s="64"/>
      <c r="L128" s="41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sheet="1" autoFilter="0" formatColumns="0" formatRows="0" objects="1" scenarios="1" spinCount="100000" saltValue="kU/Du3wNZtAOx0gHvK0mljS5ZA43rkVfHIXTeq1fVSdC8Upq8fFj4zlTL7LkYtvd7KRvXojOaigmOSQScFlK4A==" hashValue="n9koSAkdheoxUZXOKi+8p6D9iCyqdI2ydeR6C/VDysTUkV0/u/AmWcu0ybhG1Ls2xJgefHew6wYCTAYNST0p6w==" algorithmName="SHA-512" password="CC35"/>
  <autoFilter ref="C119:K12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136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3.25" customHeight="1">
      <c r="B7" s="17"/>
      <c r="E7" s="148" t="str">
        <f>'Rekapitulace stavby'!K6</f>
        <v>RZP PODBOŘANY ON - PD - CELKOVÁ OPRAVA VČETNĚ PLYNOFIKACE</v>
      </c>
      <c r="F7" s="147"/>
      <c r="G7" s="147"/>
      <c r="H7" s="147"/>
      <c r="L7" s="17"/>
    </row>
    <row r="8" s="1" customFormat="1" ht="12" customHeight="1">
      <c r="B8" s="17"/>
      <c r="D8" s="147" t="s">
        <v>137</v>
      </c>
      <c r="L8" s="17"/>
    </row>
    <row r="9" s="2" customFormat="1" ht="16.5" customHeight="1">
      <c r="A9" s="35"/>
      <c r="B9" s="41"/>
      <c r="C9" s="35"/>
      <c r="D9" s="35"/>
      <c r="E9" s="148" t="s">
        <v>2244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2245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2246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16. 11. 2020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21</v>
      </c>
      <c r="F17" s="35"/>
      <c r="G17" s="35"/>
      <c r="H17" s="35"/>
      <c r="I17" s="147" t="s">
        <v>26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21</v>
      </c>
      <c r="F23" s="35"/>
      <c r="G23" s="35"/>
      <c r="H23" s="35"/>
      <c r="I23" s="147" t="s">
        <v>26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21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ROUND(J127,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ROUND((SUM(BE127:BE159)),  2)</f>
        <v>0</v>
      </c>
      <c r="G35" s="35"/>
      <c r="H35" s="35"/>
      <c r="I35" s="161">
        <v>0.20999999999999999</v>
      </c>
      <c r="J35" s="160">
        <f>ROUND(((SUM(BE127:BE159))*I35),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ROUND((SUM(BF127:BF159)),  2)</f>
        <v>0</v>
      </c>
      <c r="G36" s="35"/>
      <c r="H36" s="35"/>
      <c r="I36" s="161">
        <v>0.14999999999999999</v>
      </c>
      <c r="J36" s="160">
        <f>ROUND(((SUM(BF127:BF159))*I36),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ROUND((SUM(BG127:BG159)),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ROUND((SUM(BH127:BH159)),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ROUND((SUM(BI127:BI159)),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139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0" t="str">
        <f>E7</f>
        <v>RZP PODBOŘANY ON - PD - CELKOVÁ OPRAVA VČETNĚ PLYNOFIKACE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137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2244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2245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 xml:space="preserve">PS 03 - SSZT kabelizace a zařízení 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16. 11. 2020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140</v>
      </c>
      <c r="D96" s="182"/>
      <c r="E96" s="182"/>
      <c r="F96" s="182"/>
      <c r="G96" s="182"/>
      <c r="H96" s="182"/>
      <c r="I96" s="182"/>
      <c r="J96" s="183" t="s">
        <v>141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142</v>
      </c>
      <c r="D98" s="37"/>
      <c r="E98" s="37"/>
      <c r="F98" s="37"/>
      <c r="G98" s="37"/>
      <c r="H98" s="37"/>
      <c r="I98" s="37"/>
      <c r="J98" s="107">
        <f>J127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143</v>
      </c>
    </row>
    <row r="99" s="9" customFormat="1" ht="24.96" customHeight="1">
      <c r="A99" s="9"/>
      <c r="B99" s="185"/>
      <c r="C99" s="186"/>
      <c r="D99" s="187" t="s">
        <v>2247</v>
      </c>
      <c r="E99" s="188"/>
      <c r="F99" s="188"/>
      <c r="G99" s="188"/>
      <c r="H99" s="188"/>
      <c r="I99" s="188"/>
      <c r="J99" s="189">
        <f>J128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5"/>
      <c r="C100" s="186"/>
      <c r="D100" s="187" t="s">
        <v>2248</v>
      </c>
      <c r="E100" s="188"/>
      <c r="F100" s="188"/>
      <c r="G100" s="188"/>
      <c r="H100" s="188"/>
      <c r="I100" s="188"/>
      <c r="J100" s="189">
        <f>J139</f>
        <v>0</v>
      </c>
      <c r="K100" s="186"/>
      <c r="L100" s="19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5"/>
      <c r="C101" s="186"/>
      <c r="D101" s="187" t="s">
        <v>2249</v>
      </c>
      <c r="E101" s="188"/>
      <c r="F101" s="188"/>
      <c r="G101" s="188"/>
      <c r="H101" s="188"/>
      <c r="I101" s="188"/>
      <c r="J101" s="189">
        <f>J140</f>
        <v>0</v>
      </c>
      <c r="K101" s="186"/>
      <c r="L101" s="19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5"/>
      <c r="C102" s="186"/>
      <c r="D102" s="187" t="s">
        <v>2250</v>
      </c>
      <c r="E102" s="188"/>
      <c r="F102" s="188"/>
      <c r="G102" s="188"/>
      <c r="H102" s="188"/>
      <c r="I102" s="188"/>
      <c r="J102" s="189">
        <f>J148</f>
        <v>0</v>
      </c>
      <c r="K102" s="186"/>
      <c r="L102" s="19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5"/>
      <c r="C103" s="186"/>
      <c r="D103" s="187" t="s">
        <v>2251</v>
      </c>
      <c r="E103" s="188"/>
      <c r="F103" s="188"/>
      <c r="G103" s="188"/>
      <c r="H103" s="188"/>
      <c r="I103" s="188"/>
      <c r="J103" s="189">
        <f>J152</f>
        <v>0</v>
      </c>
      <c r="K103" s="186"/>
      <c r="L103" s="19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5"/>
      <c r="C104" s="186"/>
      <c r="D104" s="187" t="s">
        <v>2252</v>
      </c>
      <c r="E104" s="188"/>
      <c r="F104" s="188"/>
      <c r="G104" s="188"/>
      <c r="H104" s="188"/>
      <c r="I104" s="188"/>
      <c r="J104" s="189">
        <f>J157</f>
        <v>0</v>
      </c>
      <c r="K104" s="186"/>
      <c r="L104" s="19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1"/>
      <c r="C105" s="130"/>
      <c r="D105" s="192" t="s">
        <v>2253</v>
      </c>
      <c r="E105" s="193"/>
      <c r="F105" s="193"/>
      <c r="G105" s="193"/>
      <c r="H105" s="193"/>
      <c r="I105" s="193"/>
      <c r="J105" s="194">
        <f>J158</f>
        <v>0</v>
      </c>
      <c r="K105" s="130"/>
      <c r="L105" s="19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173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3.25" customHeight="1">
      <c r="A115" s="35"/>
      <c r="B115" s="36"/>
      <c r="C115" s="37"/>
      <c r="D115" s="37"/>
      <c r="E115" s="180" t="str">
        <f>E7</f>
        <v>RZP PODBOŘANY ON - PD - CELKOVÁ OPRAVA VČETNĚ PLYNOFIKACE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" customFormat="1" ht="12" customHeight="1">
      <c r="B116" s="18"/>
      <c r="C116" s="29" t="s">
        <v>137</v>
      </c>
      <c r="D116" s="19"/>
      <c r="E116" s="19"/>
      <c r="F116" s="19"/>
      <c r="G116" s="19"/>
      <c r="H116" s="19"/>
      <c r="I116" s="19"/>
      <c r="J116" s="19"/>
      <c r="K116" s="19"/>
      <c r="L116" s="17"/>
    </row>
    <row r="117" s="2" customFormat="1" ht="16.5" customHeight="1">
      <c r="A117" s="35"/>
      <c r="B117" s="36"/>
      <c r="C117" s="37"/>
      <c r="D117" s="37"/>
      <c r="E117" s="180" t="s">
        <v>2244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2245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E11</f>
        <v xml:space="preserve">PS 03 - SSZT kabelizace a zařízení 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F14</f>
        <v xml:space="preserve"> </v>
      </c>
      <c r="G121" s="37"/>
      <c r="H121" s="37"/>
      <c r="I121" s="29" t="s">
        <v>22</v>
      </c>
      <c r="J121" s="76" t="str">
        <f>IF(J14="","",J14)</f>
        <v>16. 11. 2020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E17</f>
        <v xml:space="preserve"> </v>
      </c>
      <c r="G123" s="37"/>
      <c r="H123" s="37"/>
      <c r="I123" s="29" t="s">
        <v>29</v>
      </c>
      <c r="J123" s="33" t="str">
        <f>E23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27</v>
      </c>
      <c r="D124" s="37"/>
      <c r="E124" s="37"/>
      <c r="F124" s="24" t="str">
        <f>IF(E20="","",E20)</f>
        <v>Vyplň údaj</v>
      </c>
      <c r="G124" s="37"/>
      <c r="H124" s="37"/>
      <c r="I124" s="29" t="s">
        <v>31</v>
      </c>
      <c r="J124" s="33" t="str">
        <f>E26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96"/>
      <c r="B126" s="197"/>
      <c r="C126" s="198" t="s">
        <v>174</v>
      </c>
      <c r="D126" s="199" t="s">
        <v>58</v>
      </c>
      <c r="E126" s="199" t="s">
        <v>54</v>
      </c>
      <c r="F126" s="199" t="s">
        <v>55</v>
      </c>
      <c r="G126" s="199" t="s">
        <v>175</v>
      </c>
      <c r="H126" s="199" t="s">
        <v>176</v>
      </c>
      <c r="I126" s="199" t="s">
        <v>177</v>
      </c>
      <c r="J126" s="200" t="s">
        <v>141</v>
      </c>
      <c r="K126" s="201" t="s">
        <v>178</v>
      </c>
      <c r="L126" s="202"/>
      <c r="M126" s="97" t="s">
        <v>1</v>
      </c>
      <c r="N126" s="98" t="s">
        <v>37</v>
      </c>
      <c r="O126" s="98" t="s">
        <v>179</v>
      </c>
      <c r="P126" s="98" t="s">
        <v>180</v>
      </c>
      <c r="Q126" s="98" t="s">
        <v>181</v>
      </c>
      <c r="R126" s="98" t="s">
        <v>182</v>
      </c>
      <c r="S126" s="98" t="s">
        <v>183</v>
      </c>
      <c r="T126" s="99" t="s">
        <v>184</v>
      </c>
      <c r="U126" s="196"/>
      <c r="V126" s="196"/>
      <c r="W126" s="196"/>
      <c r="X126" s="196"/>
      <c r="Y126" s="196"/>
      <c r="Z126" s="196"/>
      <c r="AA126" s="196"/>
      <c r="AB126" s="196"/>
      <c r="AC126" s="196"/>
      <c r="AD126" s="196"/>
      <c r="AE126" s="196"/>
    </row>
    <row r="127" s="2" customFormat="1" ht="22.8" customHeight="1">
      <c r="A127" s="35"/>
      <c r="B127" s="36"/>
      <c r="C127" s="104" t="s">
        <v>185</v>
      </c>
      <c r="D127" s="37"/>
      <c r="E127" s="37"/>
      <c r="F127" s="37"/>
      <c r="G127" s="37"/>
      <c r="H127" s="37"/>
      <c r="I127" s="37"/>
      <c r="J127" s="203">
        <f>BK127</f>
        <v>0</v>
      </c>
      <c r="K127" s="37"/>
      <c r="L127" s="41"/>
      <c r="M127" s="100"/>
      <c r="N127" s="204"/>
      <c r="O127" s="101"/>
      <c r="P127" s="205">
        <f>P128+P139+P140+P148+P152+P157</f>
        <v>0</v>
      </c>
      <c r="Q127" s="101"/>
      <c r="R127" s="205">
        <f>R128+R139+R140+R148+R152+R157</f>
        <v>0</v>
      </c>
      <c r="S127" s="101"/>
      <c r="T127" s="206">
        <f>T128+T139+T140+T148+T152+T157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72</v>
      </c>
      <c r="AU127" s="14" t="s">
        <v>143</v>
      </c>
      <c r="BK127" s="207">
        <f>BK128+BK139+BK140+BK148+BK152+BK157</f>
        <v>0</v>
      </c>
    </row>
    <row r="128" s="12" customFormat="1" ht="25.92" customHeight="1">
      <c r="A128" s="12"/>
      <c r="B128" s="208"/>
      <c r="C128" s="209"/>
      <c r="D128" s="210" t="s">
        <v>72</v>
      </c>
      <c r="E128" s="211" t="s">
        <v>2254</v>
      </c>
      <c r="F128" s="211" t="s">
        <v>2255</v>
      </c>
      <c r="G128" s="209"/>
      <c r="H128" s="209"/>
      <c r="I128" s="212"/>
      <c r="J128" s="213">
        <f>BK128</f>
        <v>0</v>
      </c>
      <c r="K128" s="209"/>
      <c r="L128" s="214"/>
      <c r="M128" s="215"/>
      <c r="N128" s="216"/>
      <c r="O128" s="216"/>
      <c r="P128" s="217">
        <f>SUM(P129:P138)</f>
        <v>0</v>
      </c>
      <c r="Q128" s="216"/>
      <c r="R128" s="217">
        <f>SUM(R129:R138)</f>
        <v>0</v>
      </c>
      <c r="S128" s="216"/>
      <c r="T128" s="218">
        <f>SUM(T129:T138)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9" t="s">
        <v>81</v>
      </c>
      <c r="AT128" s="220" t="s">
        <v>72</v>
      </c>
      <c r="AU128" s="220" t="s">
        <v>73</v>
      </c>
      <c r="AY128" s="219" t="s">
        <v>188</v>
      </c>
      <c r="BK128" s="221">
        <f>SUM(BK129:BK138)</f>
        <v>0</v>
      </c>
    </row>
    <row r="129" s="2" customFormat="1" ht="24.15" customHeight="1">
      <c r="A129" s="35"/>
      <c r="B129" s="36"/>
      <c r="C129" s="238" t="s">
        <v>194</v>
      </c>
      <c r="D129" s="238" t="s">
        <v>216</v>
      </c>
      <c r="E129" s="239" t="s">
        <v>2256</v>
      </c>
      <c r="F129" s="240" t="s">
        <v>2257</v>
      </c>
      <c r="G129" s="241" t="s">
        <v>254</v>
      </c>
      <c r="H129" s="242">
        <v>2</v>
      </c>
      <c r="I129" s="243"/>
      <c r="J129" s="244">
        <f>ROUND(I129*H129,2)</f>
        <v>0</v>
      </c>
      <c r="K129" s="245"/>
      <c r="L129" s="246"/>
      <c r="M129" s="247" t="s">
        <v>1</v>
      </c>
      <c r="N129" s="248" t="s">
        <v>38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203</v>
      </c>
      <c r="AT129" s="236" t="s">
        <v>216</v>
      </c>
      <c r="AU129" s="236" t="s">
        <v>81</v>
      </c>
      <c r="AY129" s="14" t="s">
        <v>188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194</v>
      </c>
      <c r="BM129" s="236" t="s">
        <v>2258</v>
      </c>
    </row>
    <row r="130" s="2" customFormat="1" ht="24.15" customHeight="1">
      <c r="A130" s="35"/>
      <c r="B130" s="36"/>
      <c r="C130" s="224" t="s">
        <v>204</v>
      </c>
      <c r="D130" s="224" t="s">
        <v>190</v>
      </c>
      <c r="E130" s="225" t="s">
        <v>2259</v>
      </c>
      <c r="F130" s="226" t="s">
        <v>2260</v>
      </c>
      <c r="G130" s="227" t="s">
        <v>254</v>
      </c>
      <c r="H130" s="228">
        <v>2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38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194</v>
      </c>
      <c r="AT130" s="236" t="s">
        <v>190</v>
      </c>
      <c r="AU130" s="236" t="s">
        <v>81</v>
      </c>
      <c r="AY130" s="14" t="s">
        <v>188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194</v>
      </c>
      <c r="BM130" s="236" t="s">
        <v>2261</v>
      </c>
    </row>
    <row r="131" s="2" customFormat="1" ht="24.15" customHeight="1">
      <c r="A131" s="35"/>
      <c r="B131" s="36"/>
      <c r="C131" s="224" t="s">
        <v>200</v>
      </c>
      <c r="D131" s="224" t="s">
        <v>190</v>
      </c>
      <c r="E131" s="225" t="s">
        <v>2262</v>
      </c>
      <c r="F131" s="226" t="s">
        <v>2263</v>
      </c>
      <c r="G131" s="227" t="s">
        <v>254</v>
      </c>
      <c r="H131" s="228">
        <v>2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38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194</v>
      </c>
      <c r="AT131" s="236" t="s">
        <v>190</v>
      </c>
      <c r="AU131" s="236" t="s">
        <v>81</v>
      </c>
      <c r="AY131" s="14" t="s">
        <v>188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194</v>
      </c>
      <c r="BM131" s="236" t="s">
        <v>2264</v>
      </c>
    </row>
    <row r="132" s="2" customFormat="1" ht="24.15" customHeight="1">
      <c r="A132" s="35"/>
      <c r="B132" s="36"/>
      <c r="C132" s="224" t="s">
        <v>203</v>
      </c>
      <c r="D132" s="224" t="s">
        <v>190</v>
      </c>
      <c r="E132" s="225" t="s">
        <v>2265</v>
      </c>
      <c r="F132" s="226" t="s">
        <v>2266</v>
      </c>
      <c r="G132" s="227" t="s">
        <v>254</v>
      </c>
      <c r="H132" s="228">
        <v>2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38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194</v>
      </c>
      <c r="AT132" s="236" t="s">
        <v>190</v>
      </c>
      <c r="AU132" s="236" t="s">
        <v>81</v>
      </c>
      <c r="AY132" s="14" t="s">
        <v>188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194</v>
      </c>
      <c r="BM132" s="236" t="s">
        <v>2267</v>
      </c>
    </row>
    <row r="133" s="2" customFormat="1" ht="37.8" customHeight="1">
      <c r="A133" s="35"/>
      <c r="B133" s="36"/>
      <c r="C133" s="238" t="s">
        <v>8</v>
      </c>
      <c r="D133" s="238" t="s">
        <v>216</v>
      </c>
      <c r="E133" s="239" t="s">
        <v>2268</v>
      </c>
      <c r="F133" s="240" t="s">
        <v>2269</v>
      </c>
      <c r="G133" s="241" t="s">
        <v>235</v>
      </c>
      <c r="H133" s="242">
        <v>70</v>
      </c>
      <c r="I133" s="243"/>
      <c r="J133" s="244">
        <f>ROUND(I133*H133,2)</f>
        <v>0</v>
      </c>
      <c r="K133" s="245"/>
      <c r="L133" s="246"/>
      <c r="M133" s="247" t="s">
        <v>1</v>
      </c>
      <c r="N133" s="248" t="s">
        <v>38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203</v>
      </c>
      <c r="AT133" s="236" t="s">
        <v>216</v>
      </c>
      <c r="AU133" s="236" t="s">
        <v>81</v>
      </c>
      <c r="AY133" s="14" t="s">
        <v>188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194</v>
      </c>
      <c r="BM133" s="236" t="s">
        <v>2270</v>
      </c>
    </row>
    <row r="134" s="2" customFormat="1" ht="37.8" customHeight="1">
      <c r="A134" s="35"/>
      <c r="B134" s="36"/>
      <c r="C134" s="238" t="s">
        <v>219</v>
      </c>
      <c r="D134" s="238" t="s">
        <v>216</v>
      </c>
      <c r="E134" s="239" t="s">
        <v>2271</v>
      </c>
      <c r="F134" s="240" t="s">
        <v>2272</v>
      </c>
      <c r="G134" s="241" t="s">
        <v>254</v>
      </c>
      <c r="H134" s="242">
        <v>2</v>
      </c>
      <c r="I134" s="243"/>
      <c r="J134" s="244">
        <f>ROUND(I134*H134,2)</f>
        <v>0</v>
      </c>
      <c r="K134" s="245"/>
      <c r="L134" s="246"/>
      <c r="M134" s="247" t="s">
        <v>1</v>
      </c>
      <c r="N134" s="248" t="s">
        <v>38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203</v>
      </c>
      <c r="AT134" s="236" t="s">
        <v>216</v>
      </c>
      <c r="AU134" s="236" t="s">
        <v>81</v>
      </c>
      <c r="AY134" s="14" t="s">
        <v>188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194</v>
      </c>
      <c r="BM134" s="236" t="s">
        <v>2273</v>
      </c>
    </row>
    <row r="135" s="2" customFormat="1" ht="14.4" customHeight="1">
      <c r="A135" s="35"/>
      <c r="B135" s="36"/>
      <c r="C135" s="224" t="s">
        <v>251</v>
      </c>
      <c r="D135" s="224" t="s">
        <v>190</v>
      </c>
      <c r="E135" s="225" t="s">
        <v>2274</v>
      </c>
      <c r="F135" s="226" t="s">
        <v>2275</v>
      </c>
      <c r="G135" s="227" t="s">
        <v>254</v>
      </c>
      <c r="H135" s="228">
        <v>1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38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194</v>
      </c>
      <c r="AT135" s="236" t="s">
        <v>190</v>
      </c>
      <c r="AU135" s="236" t="s">
        <v>81</v>
      </c>
      <c r="AY135" s="14" t="s">
        <v>188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194</v>
      </c>
      <c r="BM135" s="236" t="s">
        <v>2276</v>
      </c>
    </row>
    <row r="136" s="2" customFormat="1" ht="14.4" customHeight="1">
      <c r="A136" s="35"/>
      <c r="B136" s="36"/>
      <c r="C136" s="224" t="s">
        <v>224</v>
      </c>
      <c r="D136" s="224" t="s">
        <v>190</v>
      </c>
      <c r="E136" s="225" t="s">
        <v>2277</v>
      </c>
      <c r="F136" s="226" t="s">
        <v>2278</v>
      </c>
      <c r="G136" s="227" t="s">
        <v>235</v>
      </c>
      <c r="H136" s="228">
        <v>70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38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194</v>
      </c>
      <c r="AT136" s="236" t="s">
        <v>190</v>
      </c>
      <c r="AU136" s="236" t="s">
        <v>81</v>
      </c>
      <c r="AY136" s="14" t="s">
        <v>188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194</v>
      </c>
      <c r="BM136" s="236" t="s">
        <v>2279</v>
      </c>
    </row>
    <row r="137" s="2" customFormat="1" ht="24.15" customHeight="1">
      <c r="A137" s="35"/>
      <c r="B137" s="36"/>
      <c r="C137" s="238" t="s">
        <v>228</v>
      </c>
      <c r="D137" s="238" t="s">
        <v>216</v>
      </c>
      <c r="E137" s="239" t="s">
        <v>2280</v>
      </c>
      <c r="F137" s="240" t="s">
        <v>2281</v>
      </c>
      <c r="G137" s="241" t="s">
        <v>254</v>
      </c>
      <c r="H137" s="242">
        <v>2</v>
      </c>
      <c r="I137" s="243"/>
      <c r="J137" s="244">
        <f>ROUND(I137*H137,2)</f>
        <v>0</v>
      </c>
      <c r="K137" s="245"/>
      <c r="L137" s="246"/>
      <c r="M137" s="247" t="s">
        <v>1</v>
      </c>
      <c r="N137" s="248" t="s">
        <v>38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203</v>
      </c>
      <c r="AT137" s="236" t="s">
        <v>216</v>
      </c>
      <c r="AU137" s="236" t="s">
        <v>81</v>
      </c>
      <c r="AY137" s="14" t="s">
        <v>188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194</v>
      </c>
      <c r="BM137" s="236" t="s">
        <v>2282</v>
      </c>
    </row>
    <row r="138" s="2" customFormat="1" ht="24.15" customHeight="1">
      <c r="A138" s="35"/>
      <c r="B138" s="36"/>
      <c r="C138" s="224" t="s">
        <v>7</v>
      </c>
      <c r="D138" s="224" t="s">
        <v>190</v>
      </c>
      <c r="E138" s="225" t="s">
        <v>2283</v>
      </c>
      <c r="F138" s="226" t="s">
        <v>2284</v>
      </c>
      <c r="G138" s="227" t="s">
        <v>254</v>
      </c>
      <c r="H138" s="228">
        <v>2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38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194</v>
      </c>
      <c r="AT138" s="236" t="s">
        <v>190</v>
      </c>
      <c r="AU138" s="236" t="s">
        <v>81</v>
      </c>
      <c r="AY138" s="14" t="s">
        <v>188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194</v>
      </c>
      <c r="BM138" s="236" t="s">
        <v>2285</v>
      </c>
    </row>
    <row r="139" s="12" customFormat="1" ht="25.92" customHeight="1">
      <c r="A139" s="12"/>
      <c r="B139" s="208"/>
      <c r="C139" s="209"/>
      <c r="D139" s="210" t="s">
        <v>72</v>
      </c>
      <c r="E139" s="211" t="s">
        <v>186</v>
      </c>
      <c r="F139" s="211" t="s">
        <v>2286</v>
      </c>
      <c r="G139" s="209"/>
      <c r="H139" s="209"/>
      <c r="I139" s="212"/>
      <c r="J139" s="213">
        <f>BK139</f>
        <v>0</v>
      </c>
      <c r="K139" s="209"/>
      <c r="L139" s="214"/>
      <c r="M139" s="215"/>
      <c r="N139" s="216"/>
      <c r="O139" s="216"/>
      <c r="P139" s="217">
        <v>0</v>
      </c>
      <c r="Q139" s="216"/>
      <c r="R139" s="217">
        <v>0</v>
      </c>
      <c r="S139" s="216"/>
      <c r="T139" s="218"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9" t="s">
        <v>81</v>
      </c>
      <c r="AT139" s="220" t="s">
        <v>72</v>
      </c>
      <c r="AU139" s="220" t="s">
        <v>73</v>
      </c>
      <c r="AY139" s="219" t="s">
        <v>188</v>
      </c>
      <c r="BK139" s="221">
        <v>0</v>
      </c>
    </row>
    <row r="140" s="12" customFormat="1" ht="25.92" customHeight="1">
      <c r="A140" s="12"/>
      <c r="B140" s="208"/>
      <c r="C140" s="209"/>
      <c r="D140" s="210" t="s">
        <v>72</v>
      </c>
      <c r="E140" s="211" t="s">
        <v>2287</v>
      </c>
      <c r="F140" s="211" t="s">
        <v>2288</v>
      </c>
      <c r="G140" s="209"/>
      <c r="H140" s="209"/>
      <c r="I140" s="212"/>
      <c r="J140" s="213">
        <f>BK140</f>
        <v>0</v>
      </c>
      <c r="K140" s="209"/>
      <c r="L140" s="214"/>
      <c r="M140" s="215"/>
      <c r="N140" s="216"/>
      <c r="O140" s="216"/>
      <c r="P140" s="217">
        <f>SUM(P141:P147)</f>
        <v>0</v>
      </c>
      <c r="Q140" s="216"/>
      <c r="R140" s="217">
        <f>SUM(R141:R147)</f>
        <v>0</v>
      </c>
      <c r="S140" s="216"/>
      <c r="T140" s="218">
        <f>SUM(T141:T147)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9" t="s">
        <v>81</v>
      </c>
      <c r="AT140" s="220" t="s">
        <v>72</v>
      </c>
      <c r="AU140" s="220" t="s">
        <v>73</v>
      </c>
      <c r="AY140" s="219" t="s">
        <v>188</v>
      </c>
      <c r="BK140" s="221">
        <f>SUM(BK141:BK147)</f>
        <v>0</v>
      </c>
    </row>
    <row r="141" s="2" customFormat="1" ht="24.15" customHeight="1">
      <c r="A141" s="35"/>
      <c r="B141" s="36"/>
      <c r="C141" s="238" t="s">
        <v>302</v>
      </c>
      <c r="D141" s="238" t="s">
        <v>216</v>
      </c>
      <c r="E141" s="239" t="s">
        <v>2289</v>
      </c>
      <c r="F141" s="240" t="s">
        <v>2290</v>
      </c>
      <c r="G141" s="241" t="s">
        <v>235</v>
      </c>
      <c r="H141" s="242">
        <v>70</v>
      </c>
      <c r="I141" s="243"/>
      <c r="J141" s="244">
        <f>ROUND(I141*H141,2)</f>
        <v>0</v>
      </c>
      <c r="K141" s="245"/>
      <c r="L141" s="246"/>
      <c r="M141" s="247" t="s">
        <v>1</v>
      </c>
      <c r="N141" s="248" t="s">
        <v>38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83</v>
      </c>
      <c r="AT141" s="236" t="s">
        <v>216</v>
      </c>
      <c r="AU141" s="236" t="s">
        <v>81</v>
      </c>
      <c r="AY141" s="14" t="s">
        <v>188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81</v>
      </c>
      <c r="BM141" s="236" t="s">
        <v>2291</v>
      </c>
    </row>
    <row r="142" s="2" customFormat="1" ht="24.15" customHeight="1">
      <c r="A142" s="35"/>
      <c r="B142" s="36"/>
      <c r="C142" s="224" t="s">
        <v>309</v>
      </c>
      <c r="D142" s="224" t="s">
        <v>190</v>
      </c>
      <c r="E142" s="225" t="s">
        <v>2292</v>
      </c>
      <c r="F142" s="226" t="s">
        <v>2293</v>
      </c>
      <c r="G142" s="227" t="s">
        <v>235</v>
      </c>
      <c r="H142" s="228">
        <v>70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38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81</v>
      </c>
      <c r="AT142" s="236" t="s">
        <v>190</v>
      </c>
      <c r="AU142" s="236" t="s">
        <v>81</v>
      </c>
      <c r="AY142" s="14" t="s">
        <v>188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81</v>
      </c>
      <c r="BM142" s="236" t="s">
        <v>2294</v>
      </c>
    </row>
    <row r="143" s="2" customFormat="1" ht="37.8" customHeight="1">
      <c r="A143" s="35"/>
      <c r="B143" s="36"/>
      <c r="C143" s="224" t="s">
        <v>250</v>
      </c>
      <c r="D143" s="224" t="s">
        <v>190</v>
      </c>
      <c r="E143" s="225" t="s">
        <v>2295</v>
      </c>
      <c r="F143" s="226" t="s">
        <v>2296</v>
      </c>
      <c r="G143" s="227" t="s">
        <v>235</v>
      </c>
      <c r="H143" s="228">
        <v>70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38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81</v>
      </c>
      <c r="AT143" s="236" t="s">
        <v>190</v>
      </c>
      <c r="AU143" s="236" t="s">
        <v>81</v>
      </c>
      <c r="AY143" s="14" t="s">
        <v>188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81</v>
      </c>
      <c r="BM143" s="236" t="s">
        <v>2297</v>
      </c>
    </row>
    <row r="144" s="2" customFormat="1" ht="24.15" customHeight="1">
      <c r="A144" s="35"/>
      <c r="B144" s="36"/>
      <c r="C144" s="224" t="s">
        <v>316</v>
      </c>
      <c r="D144" s="224" t="s">
        <v>190</v>
      </c>
      <c r="E144" s="225" t="s">
        <v>2298</v>
      </c>
      <c r="F144" s="226" t="s">
        <v>2299</v>
      </c>
      <c r="G144" s="227" t="s">
        <v>235</v>
      </c>
      <c r="H144" s="228">
        <v>70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38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81</v>
      </c>
      <c r="AT144" s="236" t="s">
        <v>190</v>
      </c>
      <c r="AU144" s="236" t="s">
        <v>81</v>
      </c>
      <c r="AY144" s="14" t="s">
        <v>188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81</v>
      </c>
      <c r="BM144" s="236" t="s">
        <v>2300</v>
      </c>
    </row>
    <row r="145" s="2" customFormat="1" ht="49.05" customHeight="1">
      <c r="A145" s="35"/>
      <c r="B145" s="36"/>
      <c r="C145" s="238" t="s">
        <v>258</v>
      </c>
      <c r="D145" s="238" t="s">
        <v>216</v>
      </c>
      <c r="E145" s="239" t="s">
        <v>2301</v>
      </c>
      <c r="F145" s="240" t="s">
        <v>2302</v>
      </c>
      <c r="G145" s="241" t="s">
        <v>254</v>
      </c>
      <c r="H145" s="242">
        <v>8</v>
      </c>
      <c r="I145" s="243"/>
      <c r="J145" s="244">
        <f>ROUND(I145*H145,2)</f>
        <v>0</v>
      </c>
      <c r="K145" s="245"/>
      <c r="L145" s="246"/>
      <c r="M145" s="247" t="s">
        <v>1</v>
      </c>
      <c r="N145" s="248" t="s">
        <v>38</v>
      </c>
      <c r="O145" s="88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83</v>
      </c>
      <c r="AT145" s="236" t="s">
        <v>216</v>
      </c>
      <c r="AU145" s="236" t="s">
        <v>81</v>
      </c>
      <c r="AY145" s="14" t="s">
        <v>188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81</v>
      </c>
      <c r="BM145" s="236" t="s">
        <v>2303</v>
      </c>
    </row>
    <row r="146" s="2" customFormat="1" ht="24.15" customHeight="1">
      <c r="A146" s="35"/>
      <c r="B146" s="36"/>
      <c r="C146" s="224" t="s">
        <v>255</v>
      </c>
      <c r="D146" s="224" t="s">
        <v>190</v>
      </c>
      <c r="E146" s="225" t="s">
        <v>2304</v>
      </c>
      <c r="F146" s="226" t="s">
        <v>2305</v>
      </c>
      <c r="G146" s="227" t="s">
        <v>254</v>
      </c>
      <c r="H146" s="228">
        <v>4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38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81</v>
      </c>
      <c r="AT146" s="236" t="s">
        <v>190</v>
      </c>
      <c r="AU146" s="236" t="s">
        <v>81</v>
      </c>
      <c r="AY146" s="14" t="s">
        <v>188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81</v>
      </c>
      <c r="BK146" s="237">
        <f>ROUND(I146*H146,2)</f>
        <v>0</v>
      </c>
      <c r="BL146" s="14" t="s">
        <v>81</v>
      </c>
      <c r="BM146" s="236" t="s">
        <v>2306</v>
      </c>
    </row>
    <row r="147" s="2" customFormat="1" ht="14.4" customHeight="1">
      <c r="A147" s="35"/>
      <c r="B147" s="36"/>
      <c r="C147" s="224" t="s">
        <v>323</v>
      </c>
      <c r="D147" s="224" t="s">
        <v>190</v>
      </c>
      <c r="E147" s="225" t="s">
        <v>2307</v>
      </c>
      <c r="F147" s="226" t="s">
        <v>2308</v>
      </c>
      <c r="G147" s="227" t="s">
        <v>2309</v>
      </c>
      <c r="H147" s="228">
        <v>120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38</v>
      </c>
      <c r="O147" s="88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1107</v>
      </c>
      <c r="AT147" s="236" t="s">
        <v>190</v>
      </c>
      <c r="AU147" s="236" t="s">
        <v>81</v>
      </c>
      <c r="AY147" s="14" t="s">
        <v>188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1107</v>
      </c>
      <c r="BM147" s="236" t="s">
        <v>2310</v>
      </c>
    </row>
    <row r="148" s="12" customFormat="1" ht="25.92" customHeight="1">
      <c r="A148" s="12"/>
      <c r="B148" s="208"/>
      <c r="C148" s="209"/>
      <c r="D148" s="210" t="s">
        <v>72</v>
      </c>
      <c r="E148" s="211" t="s">
        <v>2311</v>
      </c>
      <c r="F148" s="211" t="s">
        <v>2312</v>
      </c>
      <c r="G148" s="209"/>
      <c r="H148" s="209"/>
      <c r="I148" s="212"/>
      <c r="J148" s="213">
        <f>BK148</f>
        <v>0</v>
      </c>
      <c r="K148" s="209"/>
      <c r="L148" s="214"/>
      <c r="M148" s="215"/>
      <c r="N148" s="216"/>
      <c r="O148" s="216"/>
      <c r="P148" s="217">
        <f>SUM(P149:P151)</f>
        <v>0</v>
      </c>
      <c r="Q148" s="216"/>
      <c r="R148" s="217">
        <f>SUM(R149:R151)</f>
        <v>0</v>
      </c>
      <c r="S148" s="216"/>
      <c r="T148" s="218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9" t="s">
        <v>194</v>
      </c>
      <c r="AT148" s="220" t="s">
        <v>72</v>
      </c>
      <c r="AU148" s="220" t="s">
        <v>73</v>
      </c>
      <c r="AY148" s="219" t="s">
        <v>188</v>
      </c>
      <c r="BK148" s="221">
        <f>SUM(BK149:BK151)</f>
        <v>0</v>
      </c>
    </row>
    <row r="149" s="2" customFormat="1" ht="14.4" customHeight="1">
      <c r="A149" s="35"/>
      <c r="B149" s="36"/>
      <c r="C149" s="224" t="s">
        <v>262</v>
      </c>
      <c r="D149" s="224" t="s">
        <v>190</v>
      </c>
      <c r="E149" s="225" t="s">
        <v>2313</v>
      </c>
      <c r="F149" s="226" t="s">
        <v>2314</v>
      </c>
      <c r="G149" s="227" t="s">
        <v>401</v>
      </c>
      <c r="H149" s="228">
        <v>90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38</v>
      </c>
      <c r="O149" s="88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81</v>
      </c>
      <c r="AT149" s="236" t="s">
        <v>190</v>
      </c>
      <c r="AU149" s="236" t="s">
        <v>81</v>
      </c>
      <c r="AY149" s="14" t="s">
        <v>188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81</v>
      </c>
      <c r="BK149" s="237">
        <f>ROUND(I149*H149,2)</f>
        <v>0</v>
      </c>
      <c r="BL149" s="14" t="s">
        <v>81</v>
      </c>
      <c r="BM149" s="236" t="s">
        <v>2315</v>
      </c>
    </row>
    <row r="150" s="2" customFormat="1" ht="24.15" customHeight="1">
      <c r="A150" s="35"/>
      <c r="B150" s="36"/>
      <c r="C150" s="224" t="s">
        <v>330</v>
      </c>
      <c r="D150" s="224" t="s">
        <v>190</v>
      </c>
      <c r="E150" s="225" t="s">
        <v>2316</v>
      </c>
      <c r="F150" s="226" t="s">
        <v>2317</v>
      </c>
      <c r="G150" s="227" t="s">
        <v>401</v>
      </c>
      <c r="H150" s="228">
        <v>75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38</v>
      </c>
      <c r="O150" s="88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81</v>
      </c>
      <c r="AT150" s="236" t="s">
        <v>190</v>
      </c>
      <c r="AU150" s="236" t="s">
        <v>81</v>
      </c>
      <c r="AY150" s="14" t="s">
        <v>188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81</v>
      </c>
      <c r="BK150" s="237">
        <f>ROUND(I150*H150,2)</f>
        <v>0</v>
      </c>
      <c r="BL150" s="14" t="s">
        <v>81</v>
      </c>
      <c r="BM150" s="236" t="s">
        <v>2318</v>
      </c>
    </row>
    <row r="151" s="2" customFormat="1" ht="24.15" customHeight="1">
      <c r="A151" s="35"/>
      <c r="B151" s="36"/>
      <c r="C151" s="224" t="s">
        <v>265</v>
      </c>
      <c r="D151" s="224" t="s">
        <v>190</v>
      </c>
      <c r="E151" s="225" t="s">
        <v>2319</v>
      </c>
      <c r="F151" s="226" t="s">
        <v>2320</v>
      </c>
      <c r="G151" s="227" t="s">
        <v>401</v>
      </c>
      <c r="H151" s="228">
        <v>75</v>
      </c>
      <c r="I151" s="229"/>
      <c r="J151" s="230">
        <f>ROUND(I151*H151,2)</f>
        <v>0</v>
      </c>
      <c r="K151" s="231"/>
      <c r="L151" s="41"/>
      <c r="M151" s="232" t="s">
        <v>1</v>
      </c>
      <c r="N151" s="233" t="s">
        <v>38</v>
      </c>
      <c r="O151" s="88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81</v>
      </c>
      <c r="AT151" s="236" t="s">
        <v>190</v>
      </c>
      <c r="AU151" s="236" t="s">
        <v>81</v>
      </c>
      <c r="AY151" s="14" t="s">
        <v>188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81</v>
      </c>
      <c r="BK151" s="237">
        <f>ROUND(I151*H151,2)</f>
        <v>0</v>
      </c>
      <c r="BL151" s="14" t="s">
        <v>81</v>
      </c>
      <c r="BM151" s="236" t="s">
        <v>2321</v>
      </c>
    </row>
    <row r="152" s="12" customFormat="1" ht="25.92" customHeight="1">
      <c r="A152" s="12"/>
      <c r="B152" s="208"/>
      <c r="C152" s="209"/>
      <c r="D152" s="210" t="s">
        <v>72</v>
      </c>
      <c r="E152" s="211" t="s">
        <v>2322</v>
      </c>
      <c r="F152" s="211" t="s">
        <v>2323</v>
      </c>
      <c r="G152" s="209"/>
      <c r="H152" s="209"/>
      <c r="I152" s="212"/>
      <c r="J152" s="213">
        <f>BK152</f>
        <v>0</v>
      </c>
      <c r="K152" s="209"/>
      <c r="L152" s="214"/>
      <c r="M152" s="215"/>
      <c r="N152" s="216"/>
      <c r="O152" s="216"/>
      <c r="P152" s="217">
        <f>SUM(P153:P156)</f>
        <v>0</v>
      </c>
      <c r="Q152" s="216"/>
      <c r="R152" s="217">
        <f>SUM(R153:R156)</f>
        <v>0</v>
      </c>
      <c r="S152" s="216"/>
      <c r="T152" s="218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9" t="s">
        <v>194</v>
      </c>
      <c r="AT152" s="220" t="s">
        <v>72</v>
      </c>
      <c r="AU152" s="220" t="s">
        <v>73</v>
      </c>
      <c r="AY152" s="219" t="s">
        <v>188</v>
      </c>
      <c r="BK152" s="221">
        <f>SUM(BK153:BK156)</f>
        <v>0</v>
      </c>
    </row>
    <row r="153" s="2" customFormat="1" ht="24.15" customHeight="1">
      <c r="A153" s="35"/>
      <c r="B153" s="36"/>
      <c r="C153" s="224" t="s">
        <v>287</v>
      </c>
      <c r="D153" s="224" t="s">
        <v>190</v>
      </c>
      <c r="E153" s="225" t="s">
        <v>2324</v>
      </c>
      <c r="F153" s="226" t="s">
        <v>2325</v>
      </c>
      <c r="G153" s="227" t="s">
        <v>254</v>
      </c>
      <c r="H153" s="228">
        <v>1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38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2219</v>
      </c>
      <c r="AT153" s="236" t="s">
        <v>190</v>
      </c>
      <c r="AU153" s="236" t="s">
        <v>81</v>
      </c>
      <c r="AY153" s="14" t="s">
        <v>188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81</v>
      </c>
      <c r="BK153" s="237">
        <f>ROUND(I153*H153,2)</f>
        <v>0</v>
      </c>
      <c r="BL153" s="14" t="s">
        <v>2219</v>
      </c>
      <c r="BM153" s="236" t="s">
        <v>2326</v>
      </c>
    </row>
    <row r="154" s="2" customFormat="1" ht="24.15" customHeight="1">
      <c r="A154" s="35"/>
      <c r="B154" s="36"/>
      <c r="C154" s="224" t="s">
        <v>243</v>
      </c>
      <c r="D154" s="224" t="s">
        <v>190</v>
      </c>
      <c r="E154" s="225" t="s">
        <v>2327</v>
      </c>
      <c r="F154" s="226" t="s">
        <v>2328</v>
      </c>
      <c r="G154" s="227" t="s">
        <v>254</v>
      </c>
      <c r="H154" s="228">
        <v>1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38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2219</v>
      </c>
      <c r="AT154" s="236" t="s">
        <v>190</v>
      </c>
      <c r="AU154" s="236" t="s">
        <v>81</v>
      </c>
      <c r="AY154" s="14" t="s">
        <v>188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81</v>
      </c>
      <c r="BK154" s="237">
        <f>ROUND(I154*H154,2)</f>
        <v>0</v>
      </c>
      <c r="BL154" s="14" t="s">
        <v>2219</v>
      </c>
      <c r="BM154" s="236" t="s">
        <v>2329</v>
      </c>
    </row>
    <row r="155" s="2" customFormat="1" ht="14.4" customHeight="1">
      <c r="A155" s="35"/>
      <c r="B155" s="36"/>
      <c r="C155" s="224" t="s">
        <v>295</v>
      </c>
      <c r="D155" s="224" t="s">
        <v>190</v>
      </c>
      <c r="E155" s="225" t="s">
        <v>2330</v>
      </c>
      <c r="F155" s="226" t="s">
        <v>2331</v>
      </c>
      <c r="G155" s="227" t="s">
        <v>2332</v>
      </c>
      <c r="H155" s="228">
        <v>48</v>
      </c>
      <c r="I155" s="229"/>
      <c r="J155" s="230">
        <f>ROUND(I155*H155,2)</f>
        <v>0</v>
      </c>
      <c r="K155" s="231"/>
      <c r="L155" s="41"/>
      <c r="M155" s="232" t="s">
        <v>1</v>
      </c>
      <c r="N155" s="233" t="s">
        <v>38</v>
      </c>
      <c r="O155" s="88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2219</v>
      </c>
      <c r="AT155" s="236" t="s">
        <v>190</v>
      </c>
      <c r="AU155" s="236" t="s">
        <v>81</v>
      </c>
      <c r="AY155" s="14" t="s">
        <v>188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81</v>
      </c>
      <c r="BK155" s="237">
        <f>ROUND(I155*H155,2)</f>
        <v>0</v>
      </c>
      <c r="BL155" s="14" t="s">
        <v>2219</v>
      </c>
      <c r="BM155" s="236" t="s">
        <v>2333</v>
      </c>
    </row>
    <row r="156" s="2" customFormat="1" ht="24.15" customHeight="1">
      <c r="A156" s="35"/>
      <c r="B156" s="36"/>
      <c r="C156" s="224" t="s">
        <v>246</v>
      </c>
      <c r="D156" s="224" t="s">
        <v>190</v>
      </c>
      <c r="E156" s="225" t="s">
        <v>2334</v>
      </c>
      <c r="F156" s="226" t="s">
        <v>2335</v>
      </c>
      <c r="G156" s="227" t="s">
        <v>254</v>
      </c>
      <c r="H156" s="228">
        <v>1</v>
      </c>
      <c r="I156" s="229"/>
      <c r="J156" s="230">
        <f>ROUND(I156*H156,2)</f>
        <v>0</v>
      </c>
      <c r="K156" s="231"/>
      <c r="L156" s="41"/>
      <c r="M156" s="232" t="s">
        <v>1</v>
      </c>
      <c r="N156" s="233" t="s">
        <v>38</v>
      </c>
      <c r="O156" s="88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2219</v>
      </c>
      <c r="AT156" s="236" t="s">
        <v>190</v>
      </c>
      <c r="AU156" s="236" t="s">
        <v>81</v>
      </c>
      <c r="AY156" s="14" t="s">
        <v>188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81</v>
      </c>
      <c r="BK156" s="237">
        <f>ROUND(I156*H156,2)</f>
        <v>0</v>
      </c>
      <c r="BL156" s="14" t="s">
        <v>2219</v>
      </c>
      <c r="BM156" s="236" t="s">
        <v>2336</v>
      </c>
    </row>
    <row r="157" s="12" customFormat="1" ht="25.92" customHeight="1">
      <c r="A157" s="12"/>
      <c r="B157" s="208"/>
      <c r="C157" s="209"/>
      <c r="D157" s="210" t="s">
        <v>72</v>
      </c>
      <c r="E157" s="211" t="s">
        <v>2231</v>
      </c>
      <c r="F157" s="211" t="s">
        <v>2337</v>
      </c>
      <c r="G157" s="209"/>
      <c r="H157" s="209"/>
      <c r="I157" s="212"/>
      <c r="J157" s="213">
        <f>BK157</f>
        <v>0</v>
      </c>
      <c r="K157" s="209"/>
      <c r="L157" s="214"/>
      <c r="M157" s="215"/>
      <c r="N157" s="216"/>
      <c r="O157" s="216"/>
      <c r="P157" s="217">
        <f>P158</f>
        <v>0</v>
      </c>
      <c r="Q157" s="216"/>
      <c r="R157" s="217">
        <f>R158</f>
        <v>0</v>
      </c>
      <c r="S157" s="216"/>
      <c r="T157" s="218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9" t="s">
        <v>204</v>
      </c>
      <c r="AT157" s="220" t="s">
        <v>72</v>
      </c>
      <c r="AU157" s="220" t="s">
        <v>73</v>
      </c>
      <c r="AY157" s="219" t="s">
        <v>188</v>
      </c>
      <c r="BK157" s="221">
        <f>BK158</f>
        <v>0</v>
      </c>
    </row>
    <row r="158" s="12" customFormat="1" ht="22.8" customHeight="1">
      <c r="A158" s="12"/>
      <c r="B158" s="208"/>
      <c r="C158" s="209"/>
      <c r="D158" s="210" t="s">
        <v>72</v>
      </c>
      <c r="E158" s="222" t="s">
        <v>2338</v>
      </c>
      <c r="F158" s="222" t="s">
        <v>2339</v>
      </c>
      <c r="G158" s="209"/>
      <c r="H158" s="209"/>
      <c r="I158" s="212"/>
      <c r="J158" s="223">
        <f>BK158</f>
        <v>0</v>
      </c>
      <c r="K158" s="209"/>
      <c r="L158" s="214"/>
      <c r="M158" s="215"/>
      <c r="N158" s="216"/>
      <c r="O158" s="216"/>
      <c r="P158" s="217">
        <f>P159</f>
        <v>0</v>
      </c>
      <c r="Q158" s="216"/>
      <c r="R158" s="217">
        <f>R159</f>
        <v>0</v>
      </c>
      <c r="S158" s="216"/>
      <c r="T158" s="218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9" t="s">
        <v>204</v>
      </c>
      <c r="AT158" s="220" t="s">
        <v>72</v>
      </c>
      <c r="AU158" s="220" t="s">
        <v>81</v>
      </c>
      <c r="AY158" s="219" t="s">
        <v>188</v>
      </c>
      <c r="BK158" s="221">
        <f>BK159</f>
        <v>0</v>
      </c>
    </row>
    <row r="159" s="2" customFormat="1" ht="14.4" customHeight="1">
      <c r="A159" s="35"/>
      <c r="B159" s="36"/>
      <c r="C159" s="224" t="s">
        <v>337</v>
      </c>
      <c r="D159" s="224" t="s">
        <v>190</v>
      </c>
      <c r="E159" s="225" t="s">
        <v>2340</v>
      </c>
      <c r="F159" s="226" t="s">
        <v>2341</v>
      </c>
      <c r="G159" s="227" t="s">
        <v>2121</v>
      </c>
      <c r="H159" s="228">
        <v>1</v>
      </c>
      <c r="I159" s="229"/>
      <c r="J159" s="230">
        <f>ROUND(I159*H159,2)</f>
        <v>0</v>
      </c>
      <c r="K159" s="231"/>
      <c r="L159" s="41"/>
      <c r="M159" s="254" t="s">
        <v>1</v>
      </c>
      <c r="N159" s="255" t="s">
        <v>38</v>
      </c>
      <c r="O159" s="251"/>
      <c r="P159" s="252">
        <f>O159*H159</f>
        <v>0</v>
      </c>
      <c r="Q159" s="252">
        <v>0</v>
      </c>
      <c r="R159" s="252">
        <f>Q159*H159</f>
        <v>0</v>
      </c>
      <c r="S159" s="252">
        <v>0</v>
      </c>
      <c r="T159" s="25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6" t="s">
        <v>81</v>
      </c>
      <c r="AT159" s="236" t="s">
        <v>190</v>
      </c>
      <c r="AU159" s="236" t="s">
        <v>83</v>
      </c>
      <c r="AY159" s="14" t="s">
        <v>188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4" t="s">
        <v>81</v>
      </c>
      <c r="BK159" s="237">
        <f>ROUND(I159*H159,2)</f>
        <v>0</v>
      </c>
      <c r="BL159" s="14" t="s">
        <v>81</v>
      </c>
      <c r="BM159" s="236" t="s">
        <v>2342</v>
      </c>
    </row>
    <row r="160" s="2" customFormat="1" ht="6.96" customHeight="1">
      <c r="A160" s="35"/>
      <c r="B160" s="63"/>
      <c r="C160" s="64"/>
      <c r="D160" s="64"/>
      <c r="E160" s="64"/>
      <c r="F160" s="64"/>
      <c r="G160" s="64"/>
      <c r="H160" s="64"/>
      <c r="I160" s="64"/>
      <c r="J160" s="64"/>
      <c r="K160" s="64"/>
      <c r="L160" s="41"/>
      <c r="M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</row>
  </sheetData>
  <sheetProtection sheet="1" autoFilter="0" formatColumns="0" formatRows="0" objects="1" scenarios="1" spinCount="100000" saltValue="kiISiQsbuzFzd8X16ZoOP5qxvPlc1BFoP+96fIgQoWsy4CHVVQvOJqIrMR6Le2remoA6kYYmMPHnWzr9wN1UoA==" hashValue="nUomPb0UNtzitmwwP6vCwkHHFbKVzBkqc5hveWtXuRq3EDQFnZ9B8cE44rU05G/aZIUPvyU7WYlY06QEMdlxig==" algorithmName="SHA-512" password="CC35"/>
  <autoFilter ref="C126:K15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132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136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3.25" customHeight="1">
      <c r="B7" s="17"/>
      <c r="E7" s="148" t="str">
        <f>'Rekapitulace stavby'!K6</f>
        <v>RZP PODBOŘANY ON - PD - CELKOVÁ OPRAVA VČETNĚ PLYNOFIKACE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137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2343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16. 11. 2020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47" t="s">
        <v>26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26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26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ROUND((SUM(BE118:BE125)),  2)</f>
        <v>0</v>
      </c>
      <c r="G33" s="35"/>
      <c r="H33" s="35"/>
      <c r="I33" s="161">
        <v>0.20999999999999999</v>
      </c>
      <c r="J33" s="160">
        <f>ROUND(((SUM(BE118:BE125))*I33),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ROUND((SUM(BF118:BF125)),  2)</f>
        <v>0</v>
      </c>
      <c r="G34" s="35"/>
      <c r="H34" s="35"/>
      <c r="I34" s="161">
        <v>0.14999999999999999</v>
      </c>
      <c r="J34" s="160">
        <f>ROUND(((SUM(BF118:BF125))*I34),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ROUND((SUM(BG118:BG125)),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ROUND((SUM(BH118:BH125)),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ROUND((SUM(BI118:BI125)),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139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0" t="str">
        <f>E7</f>
        <v>RZP PODBOŘANY ON - PD - CELKOVÁ OPRAVA VČETNĚ PLYNOFIKACE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137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04 - Telematika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16. 11. 2020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140</v>
      </c>
      <c r="D94" s="182"/>
      <c r="E94" s="182"/>
      <c r="F94" s="182"/>
      <c r="G94" s="182"/>
      <c r="H94" s="182"/>
      <c r="I94" s="182"/>
      <c r="J94" s="183" t="s">
        <v>141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142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143</v>
      </c>
    </row>
    <row r="97" s="9" customFormat="1" ht="24.96" customHeight="1">
      <c r="A97" s="9"/>
      <c r="B97" s="185"/>
      <c r="C97" s="186"/>
      <c r="D97" s="187" t="s">
        <v>2344</v>
      </c>
      <c r="E97" s="188"/>
      <c r="F97" s="188"/>
      <c r="G97" s="188"/>
      <c r="H97" s="188"/>
      <c r="I97" s="188"/>
      <c r="J97" s="189">
        <f>J119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5"/>
      <c r="C98" s="186"/>
      <c r="D98" s="187" t="s">
        <v>2345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173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3.25" customHeight="1">
      <c r="A108" s="35"/>
      <c r="B108" s="36"/>
      <c r="C108" s="37"/>
      <c r="D108" s="37"/>
      <c r="E108" s="180" t="str">
        <f>E7</f>
        <v>RZP PODBOŘANY ON - PD - CELKOVÁ OPRAVA VČETNĚ PLYNOFIKACE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137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PS 04 - Telematika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 xml:space="preserve"> </v>
      </c>
      <c r="G112" s="37"/>
      <c r="H112" s="37"/>
      <c r="I112" s="29" t="s">
        <v>22</v>
      </c>
      <c r="J112" s="76" t="str">
        <f>IF(J12="","",J12)</f>
        <v>16. 11. 2020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31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96"/>
      <c r="B117" s="197"/>
      <c r="C117" s="198" t="s">
        <v>174</v>
      </c>
      <c r="D117" s="199" t="s">
        <v>58</v>
      </c>
      <c r="E117" s="199" t="s">
        <v>54</v>
      </c>
      <c r="F117" s="199" t="s">
        <v>55</v>
      </c>
      <c r="G117" s="199" t="s">
        <v>175</v>
      </c>
      <c r="H117" s="199" t="s">
        <v>176</v>
      </c>
      <c r="I117" s="199" t="s">
        <v>177</v>
      </c>
      <c r="J117" s="200" t="s">
        <v>141</v>
      </c>
      <c r="K117" s="201" t="s">
        <v>178</v>
      </c>
      <c r="L117" s="202"/>
      <c r="M117" s="97" t="s">
        <v>1</v>
      </c>
      <c r="N117" s="98" t="s">
        <v>37</v>
      </c>
      <c r="O117" s="98" t="s">
        <v>179</v>
      </c>
      <c r="P117" s="98" t="s">
        <v>180</v>
      </c>
      <c r="Q117" s="98" t="s">
        <v>181</v>
      </c>
      <c r="R117" s="98" t="s">
        <v>182</v>
      </c>
      <c r="S117" s="98" t="s">
        <v>183</v>
      </c>
      <c r="T117" s="99" t="s">
        <v>184</v>
      </c>
      <c r="U117" s="196"/>
      <c r="V117" s="196"/>
      <c r="W117" s="196"/>
      <c r="X117" s="196"/>
      <c r="Y117" s="196"/>
      <c r="Z117" s="196"/>
      <c r="AA117" s="196"/>
      <c r="AB117" s="196"/>
      <c r="AC117" s="196"/>
      <c r="AD117" s="196"/>
      <c r="AE117" s="196"/>
    </row>
    <row r="118" s="2" customFormat="1" ht="22.8" customHeight="1">
      <c r="A118" s="35"/>
      <c r="B118" s="36"/>
      <c r="C118" s="104" t="s">
        <v>185</v>
      </c>
      <c r="D118" s="37"/>
      <c r="E118" s="37"/>
      <c r="F118" s="37"/>
      <c r="G118" s="37"/>
      <c r="H118" s="37"/>
      <c r="I118" s="37"/>
      <c r="J118" s="203">
        <f>BK118</f>
        <v>0</v>
      </c>
      <c r="K118" s="37"/>
      <c r="L118" s="41"/>
      <c r="M118" s="100"/>
      <c r="N118" s="204"/>
      <c r="O118" s="101"/>
      <c r="P118" s="205">
        <f>P119+P121</f>
        <v>0</v>
      </c>
      <c r="Q118" s="101"/>
      <c r="R118" s="205">
        <f>R119+R121</f>
        <v>0</v>
      </c>
      <c r="S118" s="101"/>
      <c r="T118" s="206">
        <f>T119+T121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72</v>
      </c>
      <c r="AU118" s="14" t="s">
        <v>143</v>
      </c>
      <c r="BK118" s="207">
        <f>BK119+BK121</f>
        <v>0</v>
      </c>
    </row>
    <row r="119" s="12" customFormat="1" ht="25.92" customHeight="1">
      <c r="A119" s="12"/>
      <c r="B119" s="208"/>
      <c r="C119" s="209"/>
      <c r="D119" s="210" t="s">
        <v>72</v>
      </c>
      <c r="E119" s="211" t="s">
        <v>2001</v>
      </c>
      <c r="F119" s="211" t="s">
        <v>2346</v>
      </c>
      <c r="G119" s="209"/>
      <c r="H119" s="209"/>
      <c r="I119" s="212"/>
      <c r="J119" s="213">
        <f>BK119</f>
        <v>0</v>
      </c>
      <c r="K119" s="209"/>
      <c r="L119" s="214"/>
      <c r="M119" s="215"/>
      <c r="N119" s="216"/>
      <c r="O119" s="216"/>
      <c r="P119" s="217">
        <f>P120</f>
        <v>0</v>
      </c>
      <c r="Q119" s="216"/>
      <c r="R119" s="217">
        <f>R120</f>
        <v>0</v>
      </c>
      <c r="S119" s="216"/>
      <c r="T119" s="218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9" t="s">
        <v>81</v>
      </c>
      <c r="AT119" s="220" t="s">
        <v>72</v>
      </c>
      <c r="AU119" s="220" t="s">
        <v>73</v>
      </c>
      <c r="AY119" s="219" t="s">
        <v>188</v>
      </c>
      <c r="BK119" s="221">
        <f>BK120</f>
        <v>0</v>
      </c>
    </row>
    <row r="120" s="2" customFormat="1" ht="14.4" customHeight="1">
      <c r="A120" s="35"/>
      <c r="B120" s="36"/>
      <c r="C120" s="238" t="s">
        <v>73</v>
      </c>
      <c r="D120" s="238" t="s">
        <v>216</v>
      </c>
      <c r="E120" s="239" t="s">
        <v>2347</v>
      </c>
      <c r="F120" s="240" t="s">
        <v>2348</v>
      </c>
      <c r="G120" s="241" t="s">
        <v>1522</v>
      </c>
      <c r="H120" s="242">
        <v>1</v>
      </c>
      <c r="I120" s="243"/>
      <c r="J120" s="244">
        <f>ROUND(I120*H120,2)</f>
        <v>0</v>
      </c>
      <c r="K120" s="245"/>
      <c r="L120" s="246"/>
      <c r="M120" s="247" t="s">
        <v>1</v>
      </c>
      <c r="N120" s="248" t="s">
        <v>38</v>
      </c>
      <c r="O120" s="88"/>
      <c r="P120" s="234">
        <f>O120*H120</f>
        <v>0</v>
      </c>
      <c r="Q120" s="234">
        <v>0</v>
      </c>
      <c r="R120" s="234">
        <f>Q120*H120</f>
        <v>0</v>
      </c>
      <c r="S120" s="234">
        <v>0</v>
      </c>
      <c r="T120" s="235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36" t="s">
        <v>203</v>
      </c>
      <c r="AT120" s="236" t="s">
        <v>216</v>
      </c>
      <c r="AU120" s="236" t="s">
        <v>81</v>
      </c>
      <c r="AY120" s="14" t="s">
        <v>188</v>
      </c>
      <c r="BE120" s="237">
        <f>IF(N120="základní",J120,0)</f>
        <v>0</v>
      </c>
      <c r="BF120" s="237">
        <f>IF(N120="snížená",J120,0)</f>
        <v>0</v>
      </c>
      <c r="BG120" s="237">
        <f>IF(N120="zákl. přenesená",J120,0)</f>
        <v>0</v>
      </c>
      <c r="BH120" s="237">
        <f>IF(N120="sníž. přenesená",J120,0)</f>
        <v>0</v>
      </c>
      <c r="BI120" s="237">
        <f>IF(N120="nulová",J120,0)</f>
        <v>0</v>
      </c>
      <c r="BJ120" s="14" t="s">
        <v>81</v>
      </c>
      <c r="BK120" s="237">
        <f>ROUND(I120*H120,2)</f>
        <v>0</v>
      </c>
      <c r="BL120" s="14" t="s">
        <v>194</v>
      </c>
      <c r="BM120" s="236" t="s">
        <v>194</v>
      </c>
    </row>
    <row r="121" s="12" customFormat="1" ht="25.92" customHeight="1">
      <c r="A121" s="12"/>
      <c r="B121" s="208"/>
      <c r="C121" s="209"/>
      <c r="D121" s="210" t="s">
        <v>72</v>
      </c>
      <c r="E121" s="211" t="s">
        <v>2042</v>
      </c>
      <c r="F121" s="211" t="s">
        <v>2349</v>
      </c>
      <c r="G121" s="209"/>
      <c r="H121" s="209"/>
      <c r="I121" s="212"/>
      <c r="J121" s="213">
        <f>BK121</f>
        <v>0</v>
      </c>
      <c r="K121" s="209"/>
      <c r="L121" s="214"/>
      <c r="M121" s="215"/>
      <c r="N121" s="216"/>
      <c r="O121" s="216"/>
      <c r="P121" s="217">
        <f>SUM(P122:P125)</f>
        <v>0</v>
      </c>
      <c r="Q121" s="216"/>
      <c r="R121" s="217">
        <f>SUM(R122:R125)</f>
        <v>0</v>
      </c>
      <c r="S121" s="216"/>
      <c r="T121" s="218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9" t="s">
        <v>81</v>
      </c>
      <c r="AT121" s="220" t="s">
        <v>72</v>
      </c>
      <c r="AU121" s="220" t="s">
        <v>73</v>
      </c>
      <c r="AY121" s="219" t="s">
        <v>188</v>
      </c>
      <c r="BK121" s="221">
        <f>SUM(BK122:BK125)</f>
        <v>0</v>
      </c>
    </row>
    <row r="122" s="2" customFormat="1" ht="14.4" customHeight="1">
      <c r="A122" s="35"/>
      <c r="B122" s="36"/>
      <c r="C122" s="224" t="s">
        <v>73</v>
      </c>
      <c r="D122" s="224" t="s">
        <v>190</v>
      </c>
      <c r="E122" s="225" t="s">
        <v>344</v>
      </c>
      <c r="F122" s="226" t="s">
        <v>2350</v>
      </c>
      <c r="G122" s="227" t="s">
        <v>1522</v>
      </c>
      <c r="H122" s="228">
        <v>1</v>
      </c>
      <c r="I122" s="229"/>
      <c r="J122" s="230">
        <f>ROUND(I122*H122,2)</f>
        <v>0</v>
      </c>
      <c r="K122" s="231"/>
      <c r="L122" s="41"/>
      <c r="M122" s="232" t="s">
        <v>1</v>
      </c>
      <c r="N122" s="233" t="s">
        <v>38</v>
      </c>
      <c r="O122" s="88"/>
      <c r="P122" s="234">
        <f>O122*H122</f>
        <v>0</v>
      </c>
      <c r="Q122" s="234">
        <v>0</v>
      </c>
      <c r="R122" s="234">
        <f>Q122*H122</f>
        <v>0</v>
      </c>
      <c r="S122" s="234">
        <v>0</v>
      </c>
      <c r="T122" s="23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36" t="s">
        <v>194</v>
      </c>
      <c r="AT122" s="236" t="s">
        <v>190</v>
      </c>
      <c r="AU122" s="236" t="s">
        <v>81</v>
      </c>
      <c r="AY122" s="14" t="s">
        <v>188</v>
      </c>
      <c r="BE122" s="237">
        <f>IF(N122="základní",J122,0)</f>
        <v>0</v>
      </c>
      <c r="BF122" s="237">
        <f>IF(N122="snížená",J122,0)</f>
        <v>0</v>
      </c>
      <c r="BG122" s="237">
        <f>IF(N122="zákl. přenesená",J122,0)</f>
        <v>0</v>
      </c>
      <c r="BH122" s="237">
        <f>IF(N122="sníž. přenesená",J122,0)</f>
        <v>0</v>
      </c>
      <c r="BI122" s="237">
        <f>IF(N122="nulová",J122,0)</f>
        <v>0</v>
      </c>
      <c r="BJ122" s="14" t="s">
        <v>81</v>
      </c>
      <c r="BK122" s="237">
        <f>ROUND(I122*H122,2)</f>
        <v>0</v>
      </c>
      <c r="BL122" s="14" t="s">
        <v>194</v>
      </c>
      <c r="BM122" s="236" t="s">
        <v>265</v>
      </c>
    </row>
    <row r="123" s="2" customFormat="1" ht="14.4" customHeight="1">
      <c r="A123" s="35"/>
      <c r="B123" s="36"/>
      <c r="C123" s="224" t="s">
        <v>73</v>
      </c>
      <c r="D123" s="224" t="s">
        <v>190</v>
      </c>
      <c r="E123" s="225" t="s">
        <v>2351</v>
      </c>
      <c r="F123" s="226" t="s">
        <v>2352</v>
      </c>
      <c r="G123" s="227" t="s">
        <v>235</v>
      </c>
      <c r="H123" s="228">
        <v>1</v>
      </c>
      <c r="I123" s="229"/>
      <c r="J123" s="230">
        <f>ROUND(I123*H123,2)</f>
        <v>0</v>
      </c>
      <c r="K123" s="231"/>
      <c r="L123" s="41"/>
      <c r="M123" s="232" t="s">
        <v>1</v>
      </c>
      <c r="N123" s="233" t="s">
        <v>38</v>
      </c>
      <c r="O123" s="88"/>
      <c r="P123" s="234">
        <f>O123*H123</f>
        <v>0</v>
      </c>
      <c r="Q123" s="234">
        <v>0</v>
      </c>
      <c r="R123" s="234">
        <f>Q123*H123</f>
        <v>0</v>
      </c>
      <c r="S123" s="234">
        <v>0</v>
      </c>
      <c r="T123" s="23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6" t="s">
        <v>194</v>
      </c>
      <c r="AT123" s="236" t="s">
        <v>190</v>
      </c>
      <c r="AU123" s="236" t="s">
        <v>81</v>
      </c>
      <c r="AY123" s="14" t="s">
        <v>188</v>
      </c>
      <c r="BE123" s="237">
        <f>IF(N123="základní",J123,0)</f>
        <v>0</v>
      </c>
      <c r="BF123" s="237">
        <f>IF(N123="snížená",J123,0)</f>
        <v>0</v>
      </c>
      <c r="BG123" s="237">
        <f>IF(N123="zákl. přenesená",J123,0)</f>
        <v>0</v>
      </c>
      <c r="BH123" s="237">
        <f>IF(N123="sníž. přenesená",J123,0)</f>
        <v>0</v>
      </c>
      <c r="BI123" s="237">
        <f>IF(N123="nulová",J123,0)</f>
        <v>0</v>
      </c>
      <c r="BJ123" s="14" t="s">
        <v>81</v>
      </c>
      <c r="BK123" s="237">
        <f>ROUND(I123*H123,2)</f>
        <v>0</v>
      </c>
      <c r="BL123" s="14" t="s">
        <v>194</v>
      </c>
      <c r="BM123" s="236" t="s">
        <v>268</v>
      </c>
    </row>
    <row r="124" s="2" customFormat="1" ht="14.4" customHeight="1">
      <c r="A124" s="35"/>
      <c r="B124" s="36"/>
      <c r="C124" s="224" t="s">
        <v>73</v>
      </c>
      <c r="D124" s="224" t="s">
        <v>190</v>
      </c>
      <c r="E124" s="225" t="s">
        <v>2353</v>
      </c>
      <c r="F124" s="226" t="s">
        <v>2354</v>
      </c>
      <c r="G124" s="227" t="s">
        <v>235</v>
      </c>
      <c r="H124" s="228">
        <v>1</v>
      </c>
      <c r="I124" s="229"/>
      <c r="J124" s="230">
        <f>ROUND(I124*H124,2)</f>
        <v>0</v>
      </c>
      <c r="K124" s="231"/>
      <c r="L124" s="41"/>
      <c r="M124" s="232" t="s">
        <v>1</v>
      </c>
      <c r="N124" s="233" t="s">
        <v>38</v>
      </c>
      <c r="O124" s="88"/>
      <c r="P124" s="234">
        <f>O124*H124</f>
        <v>0</v>
      </c>
      <c r="Q124" s="234">
        <v>0</v>
      </c>
      <c r="R124" s="234">
        <f>Q124*H124</f>
        <v>0</v>
      </c>
      <c r="S124" s="234">
        <v>0</v>
      </c>
      <c r="T124" s="23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6" t="s">
        <v>194</v>
      </c>
      <c r="AT124" s="236" t="s">
        <v>190</v>
      </c>
      <c r="AU124" s="236" t="s">
        <v>81</v>
      </c>
      <c r="AY124" s="14" t="s">
        <v>188</v>
      </c>
      <c r="BE124" s="237">
        <f>IF(N124="základní",J124,0)</f>
        <v>0</v>
      </c>
      <c r="BF124" s="237">
        <f>IF(N124="snížená",J124,0)</f>
        <v>0</v>
      </c>
      <c r="BG124" s="237">
        <f>IF(N124="zákl. přenesená",J124,0)</f>
        <v>0</v>
      </c>
      <c r="BH124" s="237">
        <f>IF(N124="sníž. přenesená",J124,0)</f>
        <v>0</v>
      </c>
      <c r="BI124" s="237">
        <f>IF(N124="nulová",J124,0)</f>
        <v>0</v>
      </c>
      <c r="BJ124" s="14" t="s">
        <v>81</v>
      </c>
      <c r="BK124" s="237">
        <f>ROUND(I124*H124,2)</f>
        <v>0</v>
      </c>
      <c r="BL124" s="14" t="s">
        <v>194</v>
      </c>
      <c r="BM124" s="236" t="s">
        <v>271</v>
      </c>
    </row>
    <row r="125" s="2" customFormat="1" ht="14.4" customHeight="1">
      <c r="A125" s="35"/>
      <c r="B125" s="36"/>
      <c r="C125" s="224" t="s">
        <v>73</v>
      </c>
      <c r="D125" s="224" t="s">
        <v>190</v>
      </c>
      <c r="E125" s="225" t="s">
        <v>2355</v>
      </c>
      <c r="F125" s="226" t="s">
        <v>2356</v>
      </c>
      <c r="G125" s="227" t="s">
        <v>235</v>
      </c>
      <c r="H125" s="228">
        <v>1</v>
      </c>
      <c r="I125" s="229"/>
      <c r="J125" s="230">
        <f>ROUND(I125*H125,2)</f>
        <v>0</v>
      </c>
      <c r="K125" s="231"/>
      <c r="L125" s="41"/>
      <c r="M125" s="254" t="s">
        <v>1</v>
      </c>
      <c r="N125" s="255" t="s">
        <v>38</v>
      </c>
      <c r="O125" s="251"/>
      <c r="P125" s="252">
        <f>O125*H125</f>
        <v>0</v>
      </c>
      <c r="Q125" s="252">
        <v>0</v>
      </c>
      <c r="R125" s="252">
        <f>Q125*H125</f>
        <v>0</v>
      </c>
      <c r="S125" s="252">
        <v>0</v>
      </c>
      <c r="T125" s="25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6" t="s">
        <v>194</v>
      </c>
      <c r="AT125" s="236" t="s">
        <v>190</v>
      </c>
      <c r="AU125" s="236" t="s">
        <v>81</v>
      </c>
      <c r="AY125" s="14" t="s">
        <v>188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4" t="s">
        <v>81</v>
      </c>
      <c r="BK125" s="237">
        <f>ROUND(I125*H125,2)</f>
        <v>0</v>
      </c>
      <c r="BL125" s="14" t="s">
        <v>194</v>
      </c>
      <c r="BM125" s="236" t="s">
        <v>329</v>
      </c>
    </row>
    <row r="126" s="2" customFormat="1" ht="6.96" customHeight="1">
      <c r="A126" s="35"/>
      <c r="B126" s="63"/>
      <c r="C126" s="64"/>
      <c r="D126" s="64"/>
      <c r="E126" s="64"/>
      <c r="F126" s="64"/>
      <c r="G126" s="64"/>
      <c r="H126" s="64"/>
      <c r="I126" s="64"/>
      <c r="J126" s="64"/>
      <c r="K126" s="64"/>
      <c r="L126" s="41"/>
      <c r="M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</sheetData>
  <sheetProtection sheet="1" autoFilter="0" formatColumns="0" formatRows="0" objects="1" scenarios="1" spinCount="100000" saltValue="k8aMuo1t22yAySj4rvWnsgY4ww98Yeaaq6zc5YwabLjqAyeRbFVu2obpricvOgFFWqIyjAZaKqBoMIy1UAnsZA==" hashValue="6qAwHSW7onrJxXBNCle1gaVmRZ0XUWbcSZHQIYDbrZaUZIeZrL5r4A/VHSAYxNvegpFp7H27LANZLXI5lOcWnA==" algorithmName="SHA-512" password="CC35"/>
  <autoFilter ref="C117:K12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135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136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3.25" customHeight="1">
      <c r="B7" s="17"/>
      <c r="E7" s="148" t="str">
        <f>'Rekapitulace stavby'!K6</f>
        <v>RZP PODBOŘANY ON - PD - CELKOVÁ OPRAVA VČETNĚ PLYNOFIKACE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137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2357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16. 11. 2020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47" t="s">
        <v>26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26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26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ROUND((SUM(BE118:BE130)),  2)</f>
        <v>0</v>
      </c>
      <c r="G33" s="35"/>
      <c r="H33" s="35"/>
      <c r="I33" s="161">
        <v>0.20999999999999999</v>
      </c>
      <c r="J33" s="160">
        <f>ROUND(((SUM(BE118:BE130))*I33),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ROUND((SUM(BF118:BF130)),  2)</f>
        <v>0</v>
      </c>
      <c r="G34" s="35"/>
      <c r="H34" s="35"/>
      <c r="I34" s="161">
        <v>0.14999999999999999</v>
      </c>
      <c r="J34" s="160">
        <f>ROUND(((SUM(BF118:BF130))*I34),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ROUND((SUM(BG118:BG130)),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ROUND((SUM(BH118:BH130)),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ROUND((SUM(BI118:BI130)),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139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0" t="str">
        <f>E7</f>
        <v>RZP PODBOŘANY ON - PD - CELKOVÁ OPRAVA VČETNĚ PLYNOFIKACE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137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05 - Kabelizace SEE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16. 11. 2020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140</v>
      </c>
      <c r="D94" s="182"/>
      <c r="E94" s="182"/>
      <c r="F94" s="182"/>
      <c r="G94" s="182"/>
      <c r="H94" s="182"/>
      <c r="I94" s="182"/>
      <c r="J94" s="183" t="s">
        <v>141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142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143</v>
      </c>
    </row>
    <row r="97" s="9" customFormat="1" ht="24.96" customHeight="1">
      <c r="A97" s="9"/>
      <c r="B97" s="185"/>
      <c r="C97" s="186"/>
      <c r="D97" s="187" t="s">
        <v>2358</v>
      </c>
      <c r="E97" s="188"/>
      <c r="F97" s="188"/>
      <c r="G97" s="188"/>
      <c r="H97" s="188"/>
      <c r="I97" s="188"/>
      <c r="J97" s="189">
        <f>J119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5"/>
      <c r="C98" s="186"/>
      <c r="D98" s="187" t="s">
        <v>2359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173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3.25" customHeight="1">
      <c r="A108" s="35"/>
      <c r="B108" s="36"/>
      <c r="C108" s="37"/>
      <c r="D108" s="37"/>
      <c r="E108" s="180" t="str">
        <f>E7</f>
        <v>RZP PODBOŘANY ON - PD - CELKOVÁ OPRAVA VČETNĚ PLYNOFIKACE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137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PS 05 - Kabelizace SEE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 xml:space="preserve"> </v>
      </c>
      <c r="G112" s="37"/>
      <c r="H112" s="37"/>
      <c r="I112" s="29" t="s">
        <v>22</v>
      </c>
      <c r="J112" s="76" t="str">
        <f>IF(J12="","",J12)</f>
        <v>16. 11. 2020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31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96"/>
      <c r="B117" s="197"/>
      <c r="C117" s="198" t="s">
        <v>174</v>
      </c>
      <c r="D117" s="199" t="s">
        <v>58</v>
      </c>
      <c r="E117" s="199" t="s">
        <v>54</v>
      </c>
      <c r="F117" s="199" t="s">
        <v>55</v>
      </c>
      <c r="G117" s="199" t="s">
        <v>175</v>
      </c>
      <c r="H117" s="199" t="s">
        <v>176</v>
      </c>
      <c r="I117" s="199" t="s">
        <v>177</v>
      </c>
      <c r="J117" s="200" t="s">
        <v>141</v>
      </c>
      <c r="K117" s="201" t="s">
        <v>178</v>
      </c>
      <c r="L117" s="202"/>
      <c r="M117" s="97" t="s">
        <v>1</v>
      </c>
      <c r="N117" s="98" t="s">
        <v>37</v>
      </c>
      <c r="O117" s="98" t="s">
        <v>179</v>
      </c>
      <c r="P117" s="98" t="s">
        <v>180</v>
      </c>
      <c r="Q117" s="98" t="s">
        <v>181</v>
      </c>
      <c r="R117" s="98" t="s">
        <v>182</v>
      </c>
      <c r="S117" s="98" t="s">
        <v>183</v>
      </c>
      <c r="T117" s="99" t="s">
        <v>184</v>
      </c>
      <c r="U117" s="196"/>
      <c r="V117" s="196"/>
      <c r="W117" s="196"/>
      <c r="X117" s="196"/>
      <c r="Y117" s="196"/>
      <c r="Z117" s="196"/>
      <c r="AA117" s="196"/>
      <c r="AB117" s="196"/>
      <c r="AC117" s="196"/>
      <c r="AD117" s="196"/>
      <c r="AE117" s="196"/>
    </row>
    <row r="118" s="2" customFormat="1" ht="22.8" customHeight="1">
      <c r="A118" s="35"/>
      <c r="B118" s="36"/>
      <c r="C118" s="104" t="s">
        <v>185</v>
      </c>
      <c r="D118" s="37"/>
      <c r="E118" s="37"/>
      <c r="F118" s="37"/>
      <c r="G118" s="37"/>
      <c r="H118" s="37"/>
      <c r="I118" s="37"/>
      <c r="J118" s="203">
        <f>BK118</f>
        <v>0</v>
      </c>
      <c r="K118" s="37"/>
      <c r="L118" s="41"/>
      <c r="M118" s="100"/>
      <c r="N118" s="204"/>
      <c r="O118" s="101"/>
      <c r="P118" s="205">
        <f>P119+P125</f>
        <v>0</v>
      </c>
      <c r="Q118" s="101"/>
      <c r="R118" s="205">
        <f>R119+R125</f>
        <v>0</v>
      </c>
      <c r="S118" s="101"/>
      <c r="T118" s="206">
        <f>T119+T125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72</v>
      </c>
      <c r="AU118" s="14" t="s">
        <v>143</v>
      </c>
      <c r="BK118" s="207">
        <f>BK119+BK125</f>
        <v>0</v>
      </c>
    </row>
    <row r="119" s="12" customFormat="1" ht="25.92" customHeight="1">
      <c r="A119" s="12"/>
      <c r="B119" s="208"/>
      <c r="C119" s="209"/>
      <c r="D119" s="210" t="s">
        <v>72</v>
      </c>
      <c r="E119" s="211" t="s">
        <v>2001</v>
      </c>
      <c r="F119" s="211" t="s">
        <v>2360</v>
      </c>
      <c r="G119" s="209"/>
      <c r="H119" s="209"/>
      <c r="I119" s="212"/>
      <c r="J119" s="213">
        <f>BK119</f>
        <v>0</v>
      </c>
      <c r="K119" s="209"/>
      <c r="L119" s="214"/>
      <c r="M119" s="215"/>
      <c r="N119" s="216"/>
      <c r="O119" s="216"/>
      <c r="P119" s="217">
        <f>SUM(P120:P124)</f>
        <v>0</v>
      </c>
      <c r="Q119" s="216"/>
      <c r="R119" s="217">
        <f>SUM(R120:R124)</f>
        <v>0</v>
      </c>
      <c r="S119" s="216"/>
      <c r="T119" s="218">
        <f>SUM(T120:T124)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9" t="s">
        <v>81</v>
      </c>
      <c r="AT119" s="220" t="s">
        <v>72</v>
      </c>
      <c r="AU119" s="220" t="s">
        <v>73</v>
      </c>
      <c r="AY119" s="219" t="s">
        <v>188</v>
      </c>
      <c r="BK119" s="221">
        <f>SUM(BK120:BK124)</f>
        <v>0</v>
      </c>
    </row>
    <row r="120" s="2" customFormat="1" ht="14.4" customHeight="1">
      <c r="A120" s="35"/>
      <c r="B120" s="36"/>
      <c r="C120" s="224" t="s">
        <v>73</v>
      </c>
      <c r="D120" s="224" t="s">
        <v>190</v>
      </c>
      <c r="E120" s="225" t="s">
        <v>2002</v>
      </c>
      <c r="F120" s="226" t="s">
        <v>2354</v>
      </c>
      <c r="G120" s="227" t="s">
        <v>2121</v>
      </c>
      <c r="H120" s="228">
        <v>1</v>
      </c>
      <c r="I120" s="229"/>
      <c r="J120" s="230">
        <f>ROUND(I120*H120,2)</f>
        <v>0</v>
      </c>
      <c r="K120" s="231"/>
      <c r="L120" s="41"/>
      <c r="M120" s="232" t="s">
        <v>1</v>
      </c>
      <c r="N120" s="233" t="s">
        <v>38</v>
      </c>
      <c r="O120" s="88"/>
      <c r="P120" s="234">
        <f>O120*H120</f>
        <v>0</v>
      </c>
      <c r="Q120" s="234">
        <v>0</v>
      </c>
      <c r="R120" s="234">
        <f>Q120*H120</f>
        <v>0</v>
      </c>
      <c r="S120" s="234">
        <v>0</v>
      </c>
      <c r="T120" s="235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36" t="s">
        <v>194</v>
      </c>
      <c r="AT120" s="236" t="s">
        <v>190</v>
      </c>
      <c r="AU120" s="236" t="s">
        <v>81</v>
      </c>
      <c r="AY120" s="14" t="s">
        <v>188</v>
      </c>
      <c r="BE120" s="237">
        <f>IF(N120="základní",J120,0)</f>
        <v>0</v>
      </c>
      <c r="BF120" s="237">
        <f>IF(N120="snížená",J120,0)</f>
        <v>0</v>
      </c>
      <c r="BG120" s="237">
        <f>IF(N120="zákl. přenesená",J120,0)</f>
        <v>0</v>
      </c>
      <c r="BH120" s="237">
        <f>IF(N120="sníž. přenesená",J120,0)</f>
        <v>0</v>
      </c>
      <c r="BI120" s="237">
        <f>IF(N120="nulová",J120,0)</f>
        <v>0</v>
      </c>
      <c r="BJ120" s="14" t="s">
        <v>81</v>
      </c>
      <c r="BK120" s="237">
        <f>ROUND(I120*H120,2)</f>
        <v>0</v>
      </c>
      <c r="BL120" s="14" t="s">
        <v>194</v>
      </c>
      <c r="BM120" s="236" t="s">
        <v>83</v>
      </c>
    </row>
    <row r="121" s="2" customFormat="1" ht="14.4" customHeight="1">
      <c r="A121" s="35"/>
      <c r="B121" s="36"/>
      <c r="C121" s="224" t="s">
        <v>73</v>
      </c>
      <c r="D121" s="224" t="s">
        <v>190</v>
      </c>
      <c r="E121" s="225" t="s">
        <v>2004</v>
      </c>
      <c r="F121" s="226" t="s">
        <v>2361</v>
      </c>
      <c r="G121" s="227" t="s">
        <v>2121</v>
      </c>
      <c r="H121" s="228">
        <v>1</v>
      </c>
      <c r="I121" s="229"/>
      <c r="J121" s="230">
        <f>ROUND(I121*H121,2)</f>
        <v>0</v>
      </c>
      <c r="K121" s="231"/>
      <c r="L121" s="41"/>
      <c r="M121" s="232" t="s">
        <v>1</v>
      </c>
      <c r="N121" s="233" t="s">
        <v>38</v>
      </c>
      <c r="O121" s="88"/>
      <c r="P121" s="234">
        <f>O121*H121</f>
        <v>0</v>
      </c>
      <c r="Q121" s="234">
        <v>0</v>
      </c>
      <c r="R121" s="234">
        <f>Q121*H121</f>
        <v>0</v>
      </c>
      <c r="S121" s="234">
        <v>0</v>
      </c>
      <c r="T121" s="23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6" t="s">
        <v>194</v>
      </c>
      <c r="AT121" s="236" t="s">
        <v>190</v>
      </c>
      <c r="AU121" s="236" t="s">
        <v>81</v>
      </c>
      <c r="AY121" s="14" t="s">
        <v>188</v>
      </c>
      <c r="BE121" s="237">
        <f>IF(N121="základní",J121,0)</f>
        <v>0</v>
      </c>
      <c r="BF121" s="237">
        <f>IF(N121="snížená",J121,0)</f>
        <v>0</v>
      </c>
      <c r="BG121" s="237">
        <f>IF(N121="zákl. přenesená",J121,0)</f>
        <v>0</v>
      </c>
      <c r="BH121" s="237">
        <f>IF(N121="sníž. přenesená",J121,0)</f>
        <v>0</v>
      </c>
      <c r="BI121" s="237">
        <f>IF(N121="nulová",J121,0)</f>
        <v>0</v>
      </c>
      <c r="BJ121" s="14" t="s">
        <v>81</v>
      </c>
      <c r="BK121" s="237">
        <f>ROUND(I121*H121,2)</f>
        <v>0</v>
      </c>
      <c r="BL121" s="14" t="s">
        <v>194</v>
      </c>
      <c r="BM121" s="236" t="s">
        <v>194</v>
      </c>
    </row>
    <row r="122" s="2" customFormat="1" ht="14.4" customHeight="1">
      <c r="A122" s="35"/>
      <c r="B122" s="36"/>
      <c r="C122" s="224" t="s">
        <v>73</v>
      </c>
      <c r="D122" s="224" t="s">
        <v>190</v>
      </c>
      <c r="E122" s="225" t="s">
        <v>2006</v>
      </c>
      <c r="F122" s="226" t="s">
        <v>2362</v>
      </c>
      <c r="G122" s="227" t="s">
        <v>2121</v>
      </c>
      <c r="H122" s="228">
        <v>1</v>
      </c>
      <c r="I122" s="229"/>
      <c r="J122" s="230">
        <f>ROUND(I122*H122,2)</f>
        <v>0</v>
      </c>
      <c r="K122" s="231"/>
      <c r="L122" s="41"/>
      <c r="M122" s="232" t="s">
        <v>1</v>
      </c>
      <c r="N122" s="233" t="s">
        <v>38</v>
      </c>
      <c r="O122" s="88"/>
      <c r="P122" s="234">
        <f>O122*H122</f>
        <v>0</v>
      </c>
      <c r="Q122" s="234">
        <v>0</v>
      </c>
      <c r="R122" s="234">
        <f>Q122*H122</f>
        <v>0</v>
      </c>
      <c r="S122" s="234">
        <v>0</v>
      </c>
      <c r="T122" s="23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36" t="s">
        <v>194</v>
      </c>
      <c r="AT122" s="236" t="s">
        <v>190</v>
      </c>
      <c r="AU122" s="236" t="s">
        <v>81</v>
      </c>
      <c r="AY122" s="14" t="s">
        <v>188</v>
      </c>
      <c r="BE122" s="237">
        <f>IF(N122="základní",J122,0)</f>
        <v>0</v>
      </c>
      <c r="BF122" s="237">
        <f>IF(N122="snížená",J122,0)</f>
        <v>0</v>
      </c>
      <c r="BG122" s="237">
        <f>IF(N122="zákl. přenesená",J122,0)</f>
        <v>0</v>
      </c>
      <c r="BH122" s="237">
        <f>IF(N122="sníž. přenesená",J122,0)</f>
        <v>0</v>
      </c>
      <c r="BI122" s="237">
        <f>IF(N122="nulová",J122,0)</f>
        <v>0</v>
      </c>
      <c r="BJ122" s="14" t="s">
        <v>81</v>
      </c>
      <c r="BK122" s="237">
        <f>ROUND(I122*H122,2)</f>
        <v>0</v>
      </c>
      <c r="BL122" s="14" t="s">
        <v>194</v>
      </c>
      <c r="BM122" s="236" t="s">
        <v>200</v>
      </c>
    </row>
    <row r="123" s="2" customFormat="1" ht="14.4" customHeight="1">
      <c r="A123" s="35"/>
      <c r="B123" s="36"/>
      <c r="C123" s="224" t="s">
        <v>73</v>
      </c>
      <c r="D123" s="224" t="s">
        <v>190</v>
      </c>
      <c r="E123" s="225" t="s">
        <v>2008</v>
      </c>
      <c r="F123" s="226" t="s">
        <v>2363</v>
      </c>
      <c r="G123" s="227" t="s">
        <v>2121</v>
      </c>
      <c r="H123" s="228">
        <v>1</v>
      </c>
      <c r="I123" s="229"/>
      <c r="J123" s="230">
        <f>ROUND(I123*H123,2)</f>
        <v>0</v>
      </c>
      <c r="K123" s="231"/>
      <c r="L123" s="41"/>
      <c r="M123" s="232" t="s">
        <v>1</v>
      </c>
      <c r="N123" s="233" t="s">
        <v>38</v>
      </c>
      <c r="O123" s="88"/>
      <c r="P123" s="234">
        <f>O123*H123</f>
        <v>0</v>
      </c>
      <c r="Q123" s="234">
        <v>0</v>
      </c>
      <c r="R123" s="234">
        <f>Q123*H123</f>
        <v>0</v>
      </c>
      <c r="S123" s="234">
        <v>0</v>
      </c>
      <c r="T123" s="23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6" t="s">
        <v>194</v>
      </c>
      <c r="AT123" s="236" t="s">
        <v>190</v>
      </c>
      <c r="AU123" s="236" t="s">
        <v>81</v>
      </c>
      <c r="AY123" s="14" t="s">
        <v>188</v>
      </c>
      <c r="BE123" s="237">
        <f>IF(N123="základní",J123,0)</f>
        <v>0</v>
      </c>
      <c r="BF123" s="237">
        <f>IF(N123="snížená",J123,0)</f>
        <v>0</v>
      </c>
      <c r="BG123" s="237">
        <f>IF(N123="zákl. přenesená",J123,0)</f>
        <v>0</v>
      </c>
      <c r="BH123" s="237">
        <f>IF(N123="sníž. přenesená",J123,0)</f>
        <v>0</v>
      </c>
      <c r="BI123" s="237">
        <f>IF(N123="nulová",J123,0)</f>
        <v>0</v>
      </c>
      <c r="BJ123" s="14" t="s">
        <v>81</v>
      </c>
      <c r="BK123" s="237">
        <f>ROUND(I123*H123,2)</f>
        <v>0</v>
      </c>
      <c r="BL123" s="14" t="s">
        <v>194</v>
      </c>
      <c r="BM123" s="236" t="s">
        <v>203</v>
      </c>
    </row>
    <row r="124" s="2" customFormat="1" ht="14.4" customHeight="1">
      <c r="A124" s="35"/>
      <c r="B124" s="36"/>
      <c r="C124" s="224" t="s">
        <v>73</v>
      </c>
      <c r="D124" s="224" t="s">
        <v>190</v>
      </c>
      <c r="E124" s="225" t="s">
        <v>2010</v>
      </c>
      <c r="F124" s="226" t="s">
        <v>2364</v>
      </c>
      <c r="G124" s="227" t="s">
        <v>2121</v>
      </c>
      <c r="H124" s="228">
        <v>1</v>
      </c>
      <c r="I124" s="229"/>
      <c r="J124" s="230">
        <f>ROUND(I124*H124,2)</f>
        <v>0</v>
      </c>
      <c r="K124" s="231"/>
      <c r="L124" s="41"/>
      <c r="M124" s="232" t="s">
        <v>1</v>
      </c>
      <c r="N124" s="233" t="s">
        <v>38</v>
      </c>
      <c r="O124" s="88"/>
      <c r="P124" s="234">
        <f>O124*H124</f>
        <v>0</v>
      </c>
      <c r="Q124" s="234">
        <v>0</v>
      </c>
      <c r="R124" s="234">
        <f>Q124*H124</f>
        <v>0</v>
      </c>
      <c r="S124" s="234">
        <v>0</v>
      </c>
      <c r="T124" s="23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6" t="s">
        <v>194</v>
      </c>
      <c r="AT124" s="236" t="s">
        <v>190</v>
      </c>
      <c r="AU124" s="236" t="s">
        <v>81</v>
      </c>
      <c r="AY124" s="14" t="s">
        <v>188</v>
      </c>
      <c r="BE124" s="237">
        <f>IF(N124="základní",J124,0)</f>
        <v>0</v>
      </c>
      <c r="BF124" s="237">
        <f>IF(N124="snížená",J124,0)</f>
        <v>0</v>
      </c>
      <c r="BG124" s="237">
        <f>IF(N124="zákl. přenesená",J124,0)</f>
        <v>0</v>
      </c>
      <c r="BH124" s="237">
        <f>IF(N124="sníž. přenesená",J124,0)</f>
        <v>0</v>
      </c>
      <c r="BI124" s="237">
        <f>IF(N124="nulová",J124,0)</f>
        <v>0</v>
      </c>
      <c r="BJ124" s="14" t="s">
        <v>81</v>
      </c>
      <c r="BK124" s="237">
        <f>ROUND(I124*H124,2)</f>
        <v>0</v>
      </c>
      <c r="BL124" s="14" t="s">
        <v>194</v>
      </c>
      <c r="BM124" s="236" t="s">
        <v>208</v>
      </c>
    </row>
    <row r="125" s="12" customFormat="1" ht="25.92" customHeight="1">
      <c r="A125" s="12"/>
      <c r="B125" s="208"/>
      <c r="C125" s="209"/>
      <c r="D125" s="210" t="s">
        <v>72</v>
      </c>
      <c r="E125" s="211" t="s">
        <v>2042</v>
      </c>
      <c r="F125" s="211" t="s">
        <v>2365</v>
      </c>
      <c r="G125" s="209"/>
      <c r="H125" s="209"/>
      <c r="I125" s="212"/>
      <c r="J125" s="213">
        <f>BK125</f>
        <v>0</v>
      </c>
      <c r="K125" s="209"/>
      <c r="L125" s="214"/>
      <c r="M125" s="215"/>
      <c r="N125" s="216"/>
      <c r="O125" s="216"/>
      <c r="P125" s="217">
        <f>SUM(P126:P130)</f>
        <v>0</v>
      </c>
      <c r="Q125" s="216"/>
      <c r="R125" s="217">
        <f>SUM(R126:R130)</f>
        <v>0</v>
      </c>
      <c r="S125" s="216"/>
      <c r="T125" s="218">
        <f>SUM(T126:T130)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9" t="s">
        <v>81</v>
      </c>
      <c r="AT125" s="220" t="s">
        <v>72</v>
      </c>
      <c r="AU125" s="220" t="s">
        <v>73</v>
      </c>
      <c r="AY125" s="219" t="s">
        <v>188</v>
      </c>
      <c r="BK125" s="221">
        <f>SUM(BK126:BK130)</f>
        <v>0</v>
      </c>
    </row>
    <row r="126" s="2" customFormat="1" ht="14.4" customHeight="1">
      <c r="A126" s="35"/>
      <c r="B126" s="36"/>
      <c r="C126" s="224" t="s">
        <v>73</v>
      </c>
      <c r="D126" s="224" t="s">
        <v>190</v>
      </c>
      <c r="E126" s="225" t="s">
        <v>2012</v>
      </c>
      <c r="F126" s="226" t="s">
        <v>2366</v>
      </c>
      <c r="G126" s="227" t="s">
        <v>2121</v>
      </c>
      <c r="H126" s="228">
        <v>1</v>
      </c>
      <c r="I126" s="229"/>
      <c r="J126" s="230">
        <f>ROUND(I126*H126,2)</f>
        <v>0</v>
      </c>
      <c r="K126" s="231"/>
      <c r="L126" s="41"/>
      <c r="M126" s="232" t="s">
        <v>1</v>
      </c>
      <c r="N126" s="233" t="s">
        <v>38</v>
      </c>
      <c r="O126" s="88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6" t="s">
        <v>194</v>
      </c>
      <c r="AT126" s="236" t="s">
        <v>190</v>
      </c>
      <c r="AU126" s="236" t="s">
        <v>81</v>
      </c>
      <c r="AY126" s="14" t="s">
        <v>188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4" t="s">
        <v>81</v>
      </c>
      <c r="BK126" s="237">
        <f>ROUND(I126*H126,2)</f>
        <v>0</v>
      </c>
      <c r="BL126" s="14" t="s">
        <v>194</v>
      </c>
      <c r="BM126" s="236" t="s">
        <v>211</v>
      </c>
    </row>
    <row r="127" s="2" customFormat="1" ht="14.4" customHeight="1">
      <c r="A127" s="35"/>
      <c r="B127" s="36"/>
      <c r="C127" s="224" t="s">
        <v>73</v>
      </c>
      <c r="D127" s="224" t="s">
        <v>190</v>
      </c>
      <c r="E127" s="225" t="s">
        <v>2014</v>
      </c>
      <c r="F127" s="226" t="s">
        <v>2367</v>
      </c>
      <c r="G127" s="227" t="s">
        <v>2121</v>
      </c>
      <c r="H127" s="228">
        <v>1</v>
      </c>
      <c r="I127" s="229"/>
      <c r="J127" s="230">
        <f>ROUND(I127*H127,2)</f>
        <v>0</v>
      </c>
      <c r="K127" s="231"/>
      <c r="L127" s="41"/>
      <c r="M127" s="232" t="s">
        <v>1</v>
      </c>
      <c r="N127" s="233" t="s">
        <v>38</v>
      </c>
      <c r="O127" s="88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6" t="s">
        <v>194</v>
      </c>
      <c r="AT127" s="236" t="s">
        <v>190</v>
      </c>
      <c r="AU127" s="236" t="s">
        <v>81</v>
      </c>
      <c r="AY127" s="14" t="s">
        <v>188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4" t="s">
        <v>81</v>
      </c>
      <c r="BK127" s="237">
        <f>ROUND(I127*H127,2)</f>
        <v>0</v>
      </c>
      <c r="BL127" s="14" t="s">
        <v>194</v>
      </c>
      <c r="BM127" s="236" t="s">
        <v>215</v>
      </c>
    </row>
    <row r="128" s="2" customFormat="1" ht="14.4" customHeight="1">
      <c r="A128" s="35"/>
      <c r="B128" s="36"/>
      <c r="C128" s="224" t="s">
        <v>73</v>
      </c>
      <c r="D128" s="224" t="s">
        <v>190</v>
      </c>
      <c r="E128" s="225" t="s">
        <v>2016</v>
      </c>
      <c r="F128" s="226" t="s">
        <v>2368</v>
      </c>
      <c r="G128" s="227" t="s">
        <v>2121</v>
      </c>
      <c r="H128" s="228">
        <v>1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38</v>
      </c>
      <c r="O128" s="88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194</v>
      </c>
      <c r="AT128" s="236" t="s">
        <v>190</v>
      </c>
      <c r="AU128" s="236" t="s">
        <v>81</v>
      </c>
      <c r="AY128" s="14" t="s">
        <v>188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194</v>
      </c>
      <c r="BM128" s="236" t="s">
        <v>219</v>
      </c>
    </row>
    <row r="129" s="2" customFormat="1" ht="14.4" customHeight="1">
      <c r="A129" s="35"/>
      <c r="B129" s="36"/>
      <c r="C129" s="224" t="s">
        <v>73</v>
      </c>
      <c r="D129" s="224" t="s">
        <v>190</v>
      </c>
      <c r="E129" s="225" t="s">
        <v>2018</v>
      </c>
      <c r="F129" s="226" t="s">
        <v>2369</v>
      </c>
      <c r="G129" s="227" t="s">
        <v>2121</v>
      </c>
      <c r="H129" s="228">
        <v>1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38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194</v>
      </c>
      <c r="AT129" s="236" t="s">
        <v>190</v>
      </c>
      <c r="AU129" s="236" t="s">
        <v>81</v>
      </c>
      <c r="AY129" s="14" t="s">
        <v>188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194</v>
      </c>
      <c r="BM129" s="236" t="s">
        <v>224</v>
      </c>
    </row>
    <row r="130" s="2" customFormat="1" ht="14.4" customHeight="1">
      <c r="A130" s="35"/>
      <c r="B130" s="36"/>
      <c r="C130" s="224" t="s">
        <v>73</v>
      </c>
      <c r="D130" s="224" t="s">
        <v>190</v>
      </c>
      <c r="E130" s="225" t="s">
        <v>2020</v>
      </c>
      <c r="F130" s="226" t="s">
        <v>2370</v>
      </c>
      <c r="G130" s="227" t="s">
        <v>254</v>
      </c>
      <c r="H130" s="228">
        <v>1</v>
      </c>
      <c r="I130" s="229"/>
      <c r="J130" s="230">
        <f>ROUND(I130*H130,2)</f>
        <v>0</v>
      </c>
      <c r="K130" s="231"/>
      <c r="L130" s="41"/>
      <c r="M130" s="254" t="s">
        <v>1</v>
      </c>
      <c r="N130" s="255" t="s">
        <v>38</v>
      </c>
      <c r="O130" s="251"/>
      <c r="P130" s="252">
        <f>O130*H130</f>
        <v>0</v>
      </c>
      <c r="Q130" s="252">
        <v>0</v>
      </c>
      <c r="R130" s="252">
        <f>Q130*H130</f>
        <v>0</v>
      </c>
      <c r="S130" s="252">
        <v>0</v>
      </c>
      <c r="T130" s="25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194</v>
      </c>
      <c r="AT130" s="236" t="s">
        <v>190</v>
      </c>
      <c r="AU130" s="236" t="s">
        <v>81</v>
      </c>
      <c r="AY130" s="14" t="s">
        <v>188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194</v>
      </c>
      <c r="BM130" s="236" t="s">
        <v>228</v>
      </c>
    </row>
    <row r="131" s="2" customFormat="1" ht="6.96" customHeight="1">
      <c r="A131" s="35"/>
      <c r="B131" s="63"/>
      <c r="C131" s="64"/>
      <c r="D131" s="64"/>
      <c r="E131" s="64"/>
      <c r="F131" s="64"/>
      <c r="G131" s="64"/>
      <c r="H131" s="64"/>
      <c r="I131" s="64"/>
      <c r="J131" s="64"/>
      <c r="K131" s="64"/>
      <c r="L131" s="41"/>
      <c r="M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</sheetData>
  <sheetProtection sheet="1" autoFilter="0" formatColumns="0" formatRows="0" objects="1" scenarios="1" spinCount="100000" saltValue="zMXp90hj4iFH9k0aydEMXSECOQ9XzS8RClgV8pvjgbXqtjqdZjMVJWwlQEMrw/NtSFJU5gJIHRx39y0/o5OTgA==" hashValue="8WTOpLtmZ7oUMZ9FQliJIf88LPtjC0cg7u7vjZNKZcS51DjI+1lbImW+CMO+y43L7sMIxmdiQt5xTQyc9rJzxw==" algorithmName="SHA-512" password="CC35"/>
  <autoFilter ref="C117:K13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136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3.25" customHeight="1">
      <c r="B7" s="17"/>
      <c r="E7" s="148" t="str">
        <f>'Rekapitulace stavby'!K6</f>
        <v>RZP PODBOŘANY ON - PD - CELKOVÁ OPRAVA VČETNĚ PLYNOFIKACE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137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138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16. 11. 2020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47" t="s">
        <v>26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26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26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ROUND(J145,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ROUND((SUM(BE145:BE503)),  2)</f>
        <v>0</v>
      </c>
      <c r="G33" s="35"/>
      <c r="H33" s="35"/>
      <c r="I33" s="161">
        <v>0.20999999999999999</v>
      </c>
      <c r="J33" s="160">
        <f>ROUND(((SUM(BE145:BE503))*I33),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ROUND((SUM(BF145:BF503)),  2)</f>
        <v>0</v>
      </c>
      <c r="G34" s="35"/>
      <c r="H34" s="35"/>
      <c r="I34" s="161">
        <v>0.14999999999999999</v>
      </c>
      <c r="J34" s="160">
        <f>ROUND(((SUM(BF145:BF503))*I34),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ROUND((SUM(BG145:BG503)),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ROUND((SUM(BH145:BH503)),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ROUND((SUM(BI145:BI503)),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139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0" t="str">
        <f>E7</f>
        <v>RZP PODBOŘANY ON - PD - CELKOVÁ OPRAVA VČETNĚ PLYNOFIKACE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137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D.1.1 - architektonické a...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16. 11. 2020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140</v>
      </c>
      <c r="D94" s="182"/>
      <c r="E94" s="182"/>
      <c r="F94" s="182"/>
      <c r="G94" s="182"/>
      <c r="H94" s="182"/>
      <c r="I94" s="182"/>
      <c r="J94" s="183" t="s">
        <v>141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142</v>
      </c>
      <c r="D96" s="37"/>
      <c r="E96" s="37"/>
      <c r="F96" s="37"/>
      <c r="G96" s="37"/>
      <c r="H96" s="37"/>
      <c r="I96" s="37"/>
      <c r="J96" s="107">
        <f>J145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143</v>
      </c>
    </row>
    <row r="97" s="9" customFormat="1" ht="24.96" customHeight="1">
      <c r="A97" s="9"/>
      <c r="B97" s="185"/>
      <c r="C97" s="186"/>
      <c r="D97" s="187" t="s">
        <v>144</v>
      </c>
      <c r="E97" s="188"/>
      <c r="F97" s="188"/>
      <c r="G97" s="188"/>
      <c r="H97" s="188"/>
      <c r="I97" s="188"/>
      <c r="J97" s="189">
        <f>J146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145</v>
      </c>
      <c r="E98" s="193"/>
      <c r="F98" s="193"/>
      <c r="G98" s="193"/>
      <c r="H98" s="193"/>
      <c r="I98" s="193"/>
      <c r="J98" s="194">
        <f>J147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1"/>
      <c r="C99" s="130"/>
      <c r="D99" s="192" t="s">
        <v>146</v>
      </c>
      <c r="E99" s="193"/>
      <c r="F99" s="193"/>
      <c r="G99" s="193"/>
      <c r="H99" s="193"/>
      <c r="I99" s="193"/>
      <c r="J99" s="194">
        <f>J157</f>
        <v>0</v>
      </c>
      <c r="K99" s="130"/>
      <c r="L99" s="19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1"/>
      <c r="C100" s="130"/>
      <c r="D100" s="192" t="s">
        <v>147</v>
      </c>
      <c r="E100" s="193"/>
      <c r="F100" s="193"/>
      <c r="G100" s="193"/>
      <c r="H100" s="193"/>
      <c r="I100" s="193"/>
      <c r="J100" s="194">
        <f>J164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148</v>
      </c>
      <c r="E101" s="193"/>
      <c r="F101" s="193"/>
      <c r="G101" s="193"/>
      <c r="H101" s="193"/>
      <c r="I101" s="193"/>
      <c r="J101" s="194">
        <f>J176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1"/>
      <c r="C102" s="130"/>
      <c r="D102" s="192" t="s">
        <v>149</v>
      </c>
      <c r="E102" s="193"/>
      <c r="F102" s="193"/>
      <c r="G102" s="193"/>
      <c r="H102" s="193"/>
      <c r="I102" s="193"/>
      <c r="J102" s="194">
        <f>J178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1"/>
      <c r="C103" s="130"/>
      <c r="D103" s="192" t="s">
        <v>150</v>
      </c>
      <c r="E103" s="193"/>
      <c r="F103" s="193"/>
      <c r="G103" s="193"/>
      <c r="H103" s="193"/>
      <c r="I103" s="193"/>
      <c r="J103" s="194">
        <f>J196</f>
        <v>0</v>
      </c>
      <c r="K103" s="130"/>
      <c r="L103" s="19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1"/>
      <c r="C104" s="130"/>
      <c r="D104" s="192" t="s">
        <v>151</v>
      </c>
      <c r="E104" s="193"/>
      <c r="F104" s="193"/>
      <c r="G104" s="193"/>
      <c r="H104" s="193"/>
      <c r="I104" s="193"/>
      <c r="J104" s="194">
        <f>J201</f>
        <v>0</v>
      </c>
      <c r="K104" s="130"/>
      <c r="L104" s="19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1"/>
      <c r="C105" s="130"/>
      <c r="D105" s="192" t="s">
        <v>152</v>
      </c>
      <c r="E105" s="193"/>
      <c r="F105" s="193"/>
      <c r="G105" s="193"/>
      <c r="H105" s="193"/>
      <c r="I105" s="193"/>
      <c r="J105" s="194">
        <f>J247</f>
        <v>0</v>
      </c>
      <c r="K105" s="130"/>
      <c r="L105" s="19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1"/>
      <c r="C106" s="130"/>
      <c r="D106" s="192" t="s">
        <v>153</v>
      </c>
      <c r="E106" s="193"/>
      <c r="F106" s="193"/>
      <c r="G106" s="193"/>
      <c r="H106" s="193"/>
      <c r="I106" s="193"/>
      <c r="J106" s="194">
        <f>J252</f>
        <v>0</v>
      </c>
      <c r="K106" s="130"/>
      <c r="L106" s="19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5"/>
      <c r="C107" s="186"/>
      <c r="D107" s="187" t="s">
        <v>154</v>
      </c>
      <c r="E107" s="188"/>
      <c r="F107" s="188"/>
      <c r="G107" s="188"/>
      <c r="H107" s="188"/>
      <c r="I107" s="188"/>
      <c r="J107" s="189">
        <f>J254</f>
        <v>0</v>
      </c>
      <c r="K107" s="186"/>
      <c r="L107" s="19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1"/>
      <c r="C108" s="130"/>
      <c r="D108" s="192" t="s">
        <v>155</v>
      </c>
      <c r="E108" s="193"/>
      <c r="F108" s="193"/>
      <c r="G108" s="193"/>
      <c r="H108" s="193"/>
      <c r="I108" s="193"/>
      <c r="J108" s="194">
        <f>J255</f>
        <v>0</v>
      </c>
      <c r="K108" s="130"/>
      <c r="L108" s="19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1"/>
      <c r="C109" s="130"/>
      <c r="D109" s="192" t="s">
        <v>156</v>
      </c>
      <c r="E109" s="193"/>
      <c r="F109" s="193"/>
      <c r="G109" s="193"/>
      <c r="H109" s="193"/>
      <c r="I109" s="193"/>
      <c r="J109" s="194">
        <f>J267</f>
        <v>0</v>
      </c>
      <c r="K109" s="130"/>
      <c r="L109" s="19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1"/>
      <c r="C110" s="130"/>
      <c r="D110" s="192" t="s">
        <v>157</v>
      </c>
      <c r="E110" s="193"/>
      <c r="F110" s="193"/>
      <c r="G110" s="193"/>
      <c r="H110" s="193"/>
      <c r="I110" s="193"/>
      <c r="J110" s="194">
        <f>J274</f>
        <v>0</v>
      </c>
      <c r="K110" s="130"/>
      <c r="L110" s="19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1"/>
      <c r="C111" s="130"/>
      <c r="D111" s="192" t="s">
        <v>158</v>
      </c>
      <c r="E111" s="193"/>
      <c r="F111" s="193"/>
      <c r="G111" s="193"/>
      <c r="H111" s="193"/>
      <c r="I111" s="193"/>
      <c r="J111" s="194">
        <f>J290</f>
        <v>0</v>
      </c>
      <c r="K111" s="130"/>
      <c r="L111" s="19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1"/>
      <c r="C112" s="130"/>
      <c r="D112" s="192" t="s">
        <v>159</v>
      </c>
      <c r="E112" s="193"/>
      <c r="F112" s="193"/>
      <c r="G112" s="193"/>
      <c r="H112" s="193"/>
      <c r="I112" s="193"/>
      <c r="J112" s="194">
        <f>J304</f>
        <v>0</v>
      </c>
      <c r="K112" s="130"/>
      <c r="L112" s="19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1"/>
      <c r="C113" s="130"/>
      <c r="D113" s="192" t="s">
        <v>160</v>
      </c>
      <c r="E113" s="193"/>
      <c r="F113" s="193"/>
      <c r="G113" s="193"/>
      <c r="H113" s="193"/>
      <c r="I113" s="193"/>
      <c r="J113" s="194">
        <f>J309</f>
        <v>0</v>
      </c>
      <c r="K113" s="130"/>
      <c r="L113" s="19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1"/>
      <c r="C114" s="130"/>
      <c r="D114" s="192" t="s">
        <v>161</v>
      </c>
      <c r="E114" s="193"/>
      <c r="F114" s="193"/>
      <c r="G114" s="193"/>
      <c r="H114" s="193"/>
      <c r="I114" s="193"/>
      <c r="J114" s="194">
        <f>J332</f>
        <v>0</v>
      </c>
      <c r="K114" s="130"/>
      <c r="L114" s="19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1"/>
      <c r="C115" s="130"/>
      <c r="D115" s="192" t="s">
        <v>162</v>
      </c>
      <c r="E115" s="193"/>
      <c r="F115" s="193"/>
      <c r="G115" s="193"/>
      <c r="H115" s="193"/>
      <c r="I115" s="193"/>
      <c r="J115" s="194">
        <f>J351</f>
        <v>0</v>
      </c>
      <c r="K115" s="130"/>
      <c r="L115" s="19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1"/>
      <c r="C116" s="130"/>
      <c r="D116" s="192" t="s">
        <v>163</v>
      </c>
      <c r="E116" s="193"/>
      <c r="F116" s="193"/>
      <c r="G116" s="193"/>
      <c r="H116" s="193"/>
      <c r="I116" s="193"/>
      <c r="J116" s="194">
        <f>J380</f>
        <v>0</v>
      </c>
      <c r="K116" s="130"/>
      <c r="L116" s="195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1"/>
      <c r="C117" s="130"/>
      <c r="D117" s="192" t="s">
        <v>164</v>
      </c>
      <c r="E117" s="193"/>
      <c r="F117" s="193"/>
      <c r="G117" s="193"/>
      <c r="H117" s="193"/>
      <c r="I117" s="193"/>
      <c r="J117" s="194">
        <f>J396</f>
        <v>0</v>
      </c>
      <c r="K117" s="130"/>
      <c r="L117" s="195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1"/>
      <c r="C118" s="130"/>
      <c r="D118" s="192" t="s">
        <v>165</v>
      </c>
      <c r="E118" s="193"/>
      <c r="F118" s="193"/>
      <c r="G118" s="193"/>
      <c r="H118" s="193"/>
      <c r="I118" s="193"/>
      <c r="J118" s="194">
        <f>J430</f>
        <v>0</v>
      </c>
      <c r="K118" s="130"/>
      <c r="L118" s="195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1"/>
      <c r="C119" s="130"/>
      <c r="D119" s="192" t="s">
        <v>166</v>
      </c>
      <c r="E119" s="193"/>
      <c r="F119" s="193"/>
      <c r="G119" s="193"/>
      <c r="H119" s="193"/>
      <c r="I119" s="193"/>
      <c r="J119" s="194">
        <f>J450</f>
        <v>0</v>
      </c>
      <c r="K119" s="130"/>
      <c r="L119" s="195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1"/>
      <c r="C120" s="130"/>
      <c r="D120" s="192" t="s">
        <v>167</v>
      </c>
      <c r="E120" s="193"/>
      <c r="F120" s="193"/>
      <c r="G120" s="193"/>
      <c r="H120" s="193"/>
      <c r="I120" s="193"/>
      <c r="J120" s="194">
        <f>J460</f>
        <v>0</v>
      </c>
      <c r="K120" s="130"/>
      <c r="L120" s="195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1"/>
      <c r="C121" s="130"/>
      <c r="D121" s="192" t="s">
        <v>168</v>
      </c>
      <c r="E121" s="193"/>
      <c r="F121" s="193"/>
      <c r="G121" s="193"/>
      <c r="H121" s="193"/>
      <c r="I121" s="193"/>
      <c r="J121" s="194">
        <f>J464</f>
        <v>0</v>
      </c>
      <c r="K121" s="130"/>
      <c r="L121" s="195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1"/>
      <c r="C122" s="130"/>
      <c r="D122" s="192" t="s">
        <v>169</v>
      </c>
      <c r="E122" s="193"/>
      <c r="F122" s="193"/>
      <c r="G122" s="193"/>
      <c r="H122" s="193"/>
      <c r="I122" s="193"/>
      <c r="J122" s="194">
        <f>J477</f>
        <v>0</v>
      </c>
      <c r="K122" s="130"/>
      <c r="L122" s="195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1"/>
      <c r="C123" s="130"/>
      <c r="D123" s="192" t="s">
        <v>170</v>
      </c>
      <c r="E123" s="193"/>
      <c r="F123" s="193"/>
      <c r="G123" s="193"/>
      <c r="H123" s="193"/>
      <c r="I123" s="193"/>
      <c r="J123" s="194">
        <f>J486</f>
        <v>0</v>
      </c>
      <c r="K123" s="130"/>
      <c r="L123" s="195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1"/>
      <c r="C124" s="130"/>
      <c r="D124" s="192" t="s">
        <v>171</v>
      </c>
      <c r="E124" s="193"/>
      <c r="F124" s="193"/>
      <c r="G124" s="193"/>
      <c r="H124" s="193"/>
      <c r="I124" s="193"/>
      <c r="J124" s="194">
        <f>J495</f>
        <v>0</v>
      </c>
      <c r="K124" s="130"/>
      <c r="L124" s="195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91"/>
      <c r="C125" s="130"/>
      <c r="D125" s="192" t="s">
        <v>172</v>
      </c>
      <c r="E125" s="193"/>
      <c r="F125" s="193"/>
      <c r="G125" s="193"/>
      <c r="H125" s="193"/>
      <c r="I125" s="193"/>
      <c r="J125" s="194">
        <f>J499</f>
        <v>0</v>
      </c>
      <c r="K125" s="130"/>
      <c r="L125" s="195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2" customFormat="1" ht="21.84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63"/>
      <c r="C127" s="64"/>
      <c r="D127" s="64"/>
      <c r="E127" s="64"/>
      <c r="F127" s="64"/>
      <c r="G127" s="64"/>
      <c r="H127" s="64"/>
      <c r="I127" s="64"/>
      <c r="J127" s="64"/>
      <c r="K127" s="64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31" s="2" customFormat="1" ht="6.96" customHeight="1">
      <c r="A131" s="35"/>
      <c r="B131" s="65"/>
      <c r="C131" s="66"/>
      <c r="D131" s="66"/>
      <c r="E131" s="66"/>
      <c r="F131" s="66"/>
      <c r="G131" s="66"/>
      <c r="H131" s="66"/>
      <c r="I131" s="66"/>
      <c r="J131" s="66"/>
      <c r="K131" s="66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24.96" customHeight="1">
      <c r="A132" s="35"/>
      <c r="B132" s="36"/>
      <c r="C132" s="20" t="s">
        <v>173</v>
      </c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6.96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2" customHeight="1">
      <c r="A134" s="35"/>
      <c r="B134" s="36"/>
      <c r="C134" s="29" t="s">
        <v>16</v>
      </c>
      <c r="D134" s="37"/>
      <c r="E134" s="37"/>
      <c r="F134" s="37"/>
      <c r="G134" s="37"/>
      <c r="H134" s="37"/>
      <c r="I134" s="37"/>
      <c r="J134" s="37"/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23.25" customHeight="1">
      <c r="A135" s="35"/>
      <c r="B135" s="36"/>
      <c r="C135" s="37"/>
      <c r="D135" s="37"/>
      <c r="E135" s="180" t="str">
        <f>E7</f>
        <v>RZP PODBOŘANY ON - PD - CELKOVÁ OPRAVA VČETNĚ PLYNOFIKACE</v>
      </c>
      <c r="F135" s="29"/>
      <c r="G135" s="29"/>
      <c r="H135" s="29"/>
      <c r="I135" s="37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12" customHeight="1">
      <c r="A136" s="35"/>
      <c r="B136" s="36"/>
      <c r="C136" s="29" t="s">
        <v>137</v>
      </c>
      <c r="D136" s="37"/>
      <c r="E136" s="37"/>
      <c r="F136" s="37"/>
      <c r="G136" s="37"/>
      <c r="H136" s="37"/>
      <c r="I136" s="37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16.5" customHeight="1">
      <c r="A137" s="35"/>
      <c r="B137" s="36"/>
      <c r="C137" s="37"/>
      <c r="D137" s="37"/>
      <c r="E137" s="73" t="str">
        <f>E9</f>
        <v>D.1.1 - architektonické a...</v>
      </c>
      <c r="F137" s="37"/>
      <c r="G137" s="37"/>
      <c r="H137" s="37"/>
      <c r="I137" s="37"/>
      <c r="J137" s="37"/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6.96" customHeight="1">
      <c r="A138" s="35"/>
      <c r="B138" s="36"/>
      <c r="C138" s="37"/>
      <c r="D138" s="37"/>
      <c r="E138" s="37"/>
      <c r="F138" s="37"/>
      <c r="G138" s="37"/>
      <c r="H138" s="37"/>
      <c r="I138" s="37"/>
      <c r="J138" s="37"/>
      <c r="K138" s="37"/>
      <c r="L138" s="60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12" customHeight="1">
      <c r="A139" s="35"/>
      <c r="B139" s="36"/>
      <c r="C139" s="29" t="s">
        <v>20</v>
      </c>
      <c r="D139" s="37"/>
      <c r="E139" s="37"/>
      <c r="F139" s="24" t="str">
        <f>F12</f>
        <v xml:space="preserve"> </v>
      </c>
      <c r="G139" s="37"/>
      <c r="H139" s="37"/>
      <c r="I139" s="29" t="s">
        <v>22</v>
      </c>
      <c r="J139" s="76" t="str">
        <f>IF(J12="","",J12)</f>
        <v>16. 11. 2020</v>
      </c>
      <c r="K139" s="37"/>
      <c r="L139" s="60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6.96" customHeight="1">
      <c r="A140" s="35"/>
      <c r="B140" s="36"/>
      <c r="C140" s="37"/>
      <c r="D140" s="37"/>
      <c r="E140" s="37"/>
      <c r="F140" s="37"/>
      <c r="G140" s="37"/>
      <c r="H140" s="37"/>
      <c r="I140" s="37"/>
      <c r="J140" s="37"/>
      <c r="K140" s="37"/>
      <c r="L140" s="60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15.15" customHeight="1">
      <c r="A141" s="35"/>
      <c r="B141" s="36"/>
      <c r="C141" s="29" t="s">
        <v>24</v>
      </c>
      <c r="D141" s="37"/>
      <c r="E141" s="37"/>
      <c r="F141" s="24" t="str">
        <f>E15</f>
        <v xml:space="preserve"> </v>
      </c>
      <c r="G141" s="37"/>
      <c r="H141" s="37"/>
      <c r="I141" s="29" t="s">
        <v>29</v>
      </c>
      <c r="J141" s="33" t="str">
        <f>E21</f>
        <v xml:space="preserve"> </v>
      </c>
      <c r="K141" s="37"/>
      <c r="L141" s="60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2" customFormat="1" ht="15.15" customHeight="1">
      <c r="A142" s="35"/>
      <c r="B142" s="36"/>
      <c r="C142" s="29" t="s">
        <v>27</v>
      </c>
      <c r="D142" s="37"/>
      <c r="E142" s="37"/>
      <c r="F142" s="24" t="str">
        <f>IF(E18="","",E18)</f>
        <v>Vyplň údaj</v>
      </c>
      <c r="G142" s="37"/>
      <c r="H142" s="37"/>
      <c r="I142" s="29" t="s">
        <v>31</v>
      </c>
      <c r="J142" s="33" t="str">
        <f>E24</f>
        <v xml:space="preserve"> </v>
      </c>
      <c r="K142" s="37"/>
      <c r="L142" s="60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="2" customFormat="1" ht="10.32" customHeight="1">
      <c r="A143" s="35"/>
      <c r="B143" s="36"/>
      <c r="C143" s="37"/>
      <c r="D143" s="37"/>
      <c r="E143" s="37"/>
      <c r="F143" s="37"/>
      <c r="G143" s="37"/>
      <c r="H143" s="37"/>
      <c r="I143" s="37"/>
      <c r="J143" s="37"/>
      <c r="K143" s="37"/>
      <c r="L143" s="60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="11" customFormat="1" ht="29.28" customHeight="1">
      <c r="A144" s="196"/>
      <c r="B144" s="197"/>
      <c r="C144" s="198" t="s">
        <v>174</v>
      </c>
      <c r="D144" s="199" t="s">
        <v>58</v>
      </c>
      <c r="E144" s="199" t="s">
        <v>54</v>
      </c>
      <c r="F144" s="199" t="s">
        <v>55</v>
      </c>
      <c r="G144" s="199" t="s">
        <v>175</v>
      </c>
      <c r="H144" s="199" t="s">
        <v>176</v>
      </c>
      <c r="I144" s="199" t="s">
        <v>177</v>
      </c>
      <c r="J144" s="200" t="s">
        <v>141</v>
      </c>
      <c r="K144" s="201" t="s">
        <v>178</v>
      </c>
      <c r="L144" s="202"/>
      <c r="M144" s="97" t="s">
        <v>1</v>
      </c>
      <c r="N144" s="98" t="s">
        <v>37</v>
      </c>
      <c r="O144" s="98" t="s">
        <v>179</v>
      </c>
      <c r="P144" s="98" t="s">
        <v>180</v>
      </c>
      <c r="Q144" s="98" t="s">
        <v>181</v>
      </c>
      <c r="R144" s="98" t="s">
        <v>182</v>
      </c>
      <c r="S144" s="98" t="s">
        <v>183</v>
      </c>
      <c r="T144" s="99" t="s">
        <v>184</v>
      </c>
      <c r="U144" s="196"/>
      <c r="V144" s="196"/>
      <c r="W144" s="196"/>
      <c r="X144" s="196"/>
      <c r="Y144" s="196"/>
      <c r="Z144" s="196"/>
      <c r="AA144" s="196"/>
      <c r="AB144" s="196"/>
      <c r="AC144" s="196"/>
      <c r="AD144" s="196"/>
      <c r="AE144" s="196"/>
    </row>
    <row r="145" s="2" customFormat="1" ht="22.8" customHeight="1">
      <c r="A145" s="35"/>
      <c r="B145" s="36"/>
      <c r="C145" s="104" t="s">
        <v>185</v>
      </c>
      <c r="D145" s="37"/>
      <c r="E145" s="37"/>
      <c r="F145" s="37"/>
      <c r="G145" s="37"/>
      <c r="H145" s="37"/>
      <c r="I145" s="37"/>
      <c r="J145" s="203">
        <f>BK145</f>
        <v>0</v>
      </c>
      <c r="K145" s="37"/>
      <c r="L145" s="41"/>
      <c r="M145" s="100"/>
      <c r="N145" s="204"/>
      <c r="O145" s="101"/>
      <c r="P145" s="205">
        <f>P146+P254</f>
        <v>0</v>
      </c>
      <c r="Q145" s="101"/>
      <c r="R145" s="205">
        <f>R146+R254</f>
        <v>0</v>
      </c>
      <c r="S145" s="101"/>
      <c r="T145" s="206">
        <f>T146+T254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72</v>
      </c>
      <c r="AU145" s="14" t="s">
        <v>143</v>
      </c>
      <c r="BK145" s="207">
        <f>BK146+BK254</f>
        <v>0</v>
      </c>
    </row>
    <row r="146" s="12" customFormat="1" ht="25.92" customHeight="1">
      <c r="A146" s="12"/>
      <c r="B146" s="208"/>
      <c r="C146" s="209"/>
      <c r="D146" s="210" t="s">
        <v>72</v>
      </c>
      <c r="E146" s="211" t="s">
        <v>186</v>
      </c>
      <c r="F146" s="211" t="s">
        <v>187</v>
      </c>
      <c r="G146" s="209"/>
      <c r="H146" s="209"/>
      <c r="I146" s="212"/>
      <c r="J146" s="213">
        <f>BK146</f>
        <v>0</v>
      </c>
      <c r="K146" s="209"/>
      <c r="L146" s="214"/>
      <c r="M146" s="215"/>
      <c r="N146" s="216"/>
      <c r="O146" s="216"/>
      <c r="P146" s="217">
        <f>P147+P157+P164+P176+P178+P196+P201+P247+P252</f>
        <v>0</v>
      </c>
      <c r="Q146" s="216"/>
      <c r="R146" s="217">
        <f>R147+R157+R164+R176+R178+R196+R201+R247+R252</f>
        <v>0</v>
      </c>
      <c r="S146" s="216"/>
      <c r="T146" s="218">
        <f>T147+T157+T164+T176+T178+T196+T201+T247+T252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9" t="s">
        <v>81</v>
      </c>
      <c r="AT146" s="220" t="s">
        <v>72</v>
      </c>
      <c r="AU146" s="220" t="s">
        <v>73</v>
      </c>
      <c r="AY146" s="219" t="s">
        <v>188</v>
      </c>
      <c r="BK146" s="221">
        <f>BK147+BK157+BK164+BK176+BK178+BK196+BK201+BK247+BK252</f>
        <v>0</v>
      </c>
    </row>
    <row r="147" s="12" customFormat="1" ht="22.8" customHeight="1">
      <c r="A147" s="12"/>
      <c r="B147" s="208"/>
      <c r="C147" s="209"/>
      <c r="D147" s="210" t="s">
        <v>72</v>
      </c>
      <c r="E147" s="222" t="s">
        <v>81</v>
      </c>
      <c r="F147" s="222" t="s">
        <v>189</v>
      </c>
      <c r="G147" s="209"/>
      <c r="H147" s="209"/>
      <c r="I147" s="212"/>
      <c r="J147" s="223">
        <f>BK147</f>
        <v>0</v>
      </c>
      <c r="K147" s="209"/>
      <c r="L147" s="214"/>
      <c r="M147" s="215"/>
      <c r="N147" s="216"/>
      <c r="O147" s="216"/>
      <c r="P147" s="217">
        <f>SUM(P148:P156)</f>
        <v>0</v>
      </c>
      <c r="Q147" s="216"/>
      <c r="R147" s="217">
        <f>SUM(R148:R156)</f>
        <v>0</v>
      </c>
      <c r="S147" s="216"/>
      <c r="T147" s="218">
        <f>SUM(T148:T156)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9" t="s">
        <v>81</v>
      </c>
      <c r="AT147" s="220" t="s">
        <v>72</v>
      </c>
      <c r="AU147" s="220" t="s">
        <v>81</v>
      </c>
      <c r="AY147" s="219" t="s">
        <v>188</v>
      </c>
      <c r="BK147" s="221">
        <f>SUM(BK148:BK156)</f>
        <v>0</v>
      </c>
    </row>
    <row r="148" s="2" customFormat="1" ht="49.05" customHeight="1">
      <c r="A148" s="35"/>
      <c r="B148" s="36"/>
      <c r="C148" s="224" t="s">
        <v>81</v>
      </c>
      <c r="D148" s="224" t="s">
        <v>190</v>
      </c>
      <c r="E148" s="225" t="s">
        <v>191</v>
      </c>
      <c r="F148" s="226" t="s">
        <v>192</v>
      </c>
      <c r="G148" s="227" t="s">
        <v>193</v>
      </c>
      <c r="H148" s="228">
        <v>60.292999999999999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38</v>
      </c>
      <c r="O148" s="88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194</v>
      </c>
      <c r="AT148" s="236" t="s">
        <v>190</v>
      </c>
      <c r="AU148" s="236" t="s">
        <v>83</v>
      </c>
      <c r="AY148" s="14" t="s">
        <v>188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81</v>
      </c>
      <c r="BK148" s="237">
        <f>ROUND(I148*H148,2)</f>
        <v>0</v>
      </c>
      <c r="BL148" s="14" t="s">
        <v>194</v>
      </c>
      <c r="BM148" s="236" t="s">
        <v>83</v>
      </c>
    </row>
    <row r="149" s="2" customFormat="1" ht="24.15" customHeight="1">
      <c r="A149" s="35"/>
      <c r="B149" s="36"/>
      <c r="C149" s="224" t="s">
        <v>83</v>
      </c>
      <c r="D149" s="224" t="s">
        <v>190</v>
      </c>
      <c r="E149" s="225" t="s">
        <v>195</v>
      </c>
      <c r="F149" s="226" t="s">
        <v>196</v>
      </c>
      <c r="G149" s="227" t="s">
        <v>193</v>
      </c>
      <c r="H149" s="228">
        <v>40.962000000000003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38</v>
      </c>
      <c r="O149" s="88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194</v>
      </c>
      <c r="AT149" s="236" t="s">
        <v>190</v>
      </c>
      <c r="AU149" s="236" t="s">
        <v>83</v>
      </c>
      <c r="AY149" s="14" t="s">
        <v>188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81</v>
      </c>
      <c r="BK149" s="237">
        <f>ROUND(I149*H149,2)</f>
        <v>0</v>
      </c>
      <c r="BL149" s="14" t="s">
        <v>194</v>
      </c>
      <c r="BM149" s="236" t="s">
        <v>194</v>
      </c>
    </row>
    <row r="150" s="2" customFormat="1" ht="62.7" customHeight="1">
      <c r="A150" s="35"/>
      <c r="B150" s="36"/>
      <c r="C150" s="224" t="s">
        <v>197</v>
      </c>
      <c r="D150" s="224" t="s">
        <v>190</v>
      </c>
      <c r="E150" s="225" t="s">
        <v>198</v>
      </c>
      <c r="F150" s="226" t="s">
        <v>199</v>
      </c>
      <c r="G150" s="227" t="s">
        <v>193</v>
      </c>
      <c r="H150" s="228">
        <v>805.44000000000005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38</v>
      </c>
      <c r="O150" s="88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194</v>
      </c>
      <c r="AT150" s="236" t="s">
        <v>190</v>
      </c>
      <c r="AU150" s="236" t="s">
        <v>83</v>
      </c>
      <c r="AY150" s="14" t="s">
        <v>188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81</v>
      </c>
      <c r="BK150" s="237">
        <f>ROUND(I150*H150,2)</f>
        <v>0</v>
      </c>
      <c r="BL150" s="14" t="s">
        <v>194</v>
      </c>
      <c r="BM150" s="236" t="s">
        <v>200</v>
      </c>
    </row>
    <row r="151" s="2" customFormat="1" ht="62.7" customHeight="1">
      <c r="A151" s="35"/>
      <c r="B151" s="36"/>
      <c r="C151" s="224" t="s">
        <v>194</v>
      </c>
      <c r="D151" s="224" t="s">
        <v>190</v>
      </c>
      <c r="E151" s="225" t="s">
        <v>201</v>
      </c>
      <c r="F151" s="226" t="s">
        <v>202</v>
      </c>
      <c r="G151" s="227" t="s">
        <v>193</v>
      </c>
      <c r="H151" s="228">
        <v>1012.55</v>
      </c>
      <c r="I151" s="229"/>
      <c r="J151" s="230">
        <f>ROUND(I151*H151,2)</f>
        <v>0</v>
      </c>
      <c r="K151" s="231"/>
      <c r="L151" s="41"/>
      <c r="M151" s="232" t="s">
        <v>1</v>
      </c>
      <c r="N151" s="233" t="s">
        <v>38</v>
      </c>
      <c r="O151" s="88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194</v>
      </c>
      <c r="AT151" s="236" t="s">
        <v>190</v>
      </c>
      <c r="AU151" s="236" t="s">
        <v>83</v>
      </c>
      <c r="AY151" s="14" t="s">
        <v>188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81</v>
      </c>
      <c r="BK151" s="237">
        <f>ROUND(I151*H151,2)</f>
        <v>0</v>
      </c>
      <c r="BL151" s="14" t="s">
        <v>194</v>
      </c>
      <c r="BM151" s="236" t="s">
        <v>203</v>
      </c>
    </row>
    <row r="152" s="2" customFormat="1" ht="37.8" customHeight="1">
      <c r="A152" s="35"/>
      <c r="B152" s="36"/>
      <c r="C152" s="224" t="s">
        <v>204</v>
      </c>
      <c r="D152" s="224" t="s">
        <v>190</v>
      </c>
      <c r="E152" s="225" t="s">
        <v>205</v>
      </c>
      <c r="F152" s="226" t="s">
        <v>206</v>
      </c>
      <c r="G152" s="227" t="s">
        <v>207</v>
      </c>
      <c r="H152" s="228">
        <v>177.197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38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194</v>
      </c>
      <c r="AT152" s="236" t="s">
        <v>190</v>
      </c>
      <c r="AU152" s="236" t="s">
        <v>83</v>
      </c>
      <c r="AY152" s="14" t="s">
        <v>188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81</v>
      </c>
      <c r="BK152" s="237">
        <f>ROUND(I152*H152,2)</f>
        <v>0</v>
      </c>
      <c r="BL152" s="14" t="s">
        <v>194</v>
      </c>
      <c r="BM152" s="236" t="s">
        <v>208</v>
      </c>
    </row>
    <row r="153" s="2" customFormat="1" ht="37.8" customHeight="1">
      <c r="A153" s="35"/>
      <c r="B153" s="36"/>
      <c r="C153" s="224" t="s">
        <v>200</v>
      </c>
      <c r="D153" s="224" t="s">
        <v>190</v>
      </c>
      <c r="E153" s="225" t="s">
        <v>209</v>
      </c>
      <c r="F153" s="226" t="s">
        <v>210</v>
      </c>
      <c r="G153" s="227" t="s">
        <v>193</v>
      </c>
      <c r="H153" s="228">
        <v>101.255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38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194</v>
      </c>
      <c r="AT153" s="236" t="s">
        <v>190</v>
      </c>
      <c r="AU153" s="236" t="s">
        <v>83</v>
      </c>
      <c r="AY153" s="14" t="s">
        <v>188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81</v>
      </c>
      <c r="BK153" s="237">
        <f>ROUND(I153*H153,2)</f>
        <v>0</v>
      </c>
      <c r="BL153" s="14" t="s">
        <v>194</v>
      </c>
      <c r="BM153" s="236" t="s">
        <v>211</v>
      </c>
    </row>
    <row r="154" s="2" customFormat="1" ht="37.8" customHeight="1">
      <c r="A154" s="35"/>
      <c r="B154" s="36"/>
      <c r="C154" s="224" t="s">
        <v>212</v>
      </c>
      <c r="D154" s="224" t="s">
        <v>190</v>
      </c>
      <c r="E154" s="225" t="s">
        <v>213</v>
      </c>
      <c r="F154" s="226" t="s">
        <v>214</v>
      </c>
      <c r="G154" s="227" t="s">
        <v>193</v>
      </c>
      <c r="H154" s="228">
        <v>8.8339999999999996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38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194</v>
      </c>
      <c r="AT154" s="236" t="s">
        <v>190</v>
      </c>
      <c r="AU154" s="236" t="s">
        <v>83</v>
      </c>
      <c r="AY154" s="14" t="s">
        <v>188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81</v>
      </c>
      <c r="BK154" s="237">
        <f>ROUND(I154*H154,2)</f>
        <v>0</v>
      </c>
      <c r="BL154" s="14" t="s">
        <v>194</v>
      </c>
      <c r="BM154" s="236" t="s">
        <v>215</v>
      </c>
    </row>
    <row r="155" s="2" customFormat="1" ht="14.4" customHeight="1">
      <c r="A155" s="35"/>
      <c r="B155" s="36"/>
      <c r="C155" s="238" t="s">
        <v>203</v>
      </c>
      <c r="D155" s="238" t="s">
        <v>216</v>
      </c>
      <c r="E155" s="239" t="s">
        <v>217</v>
      </c>
      <c r="F155" s="240" t="s">
        <v>218</v>
      </c>
      <c r="G155" s="241" t="s">
        <v>207</v>
      </c>
      <c r="H155" s="242">
        <v>17.667999999999999</v>
      </c>
      <c r="I155" s="243"/>
      <c r="J155" s="244">
        <f>ROUND(I155*H155,2)</f>
        <v>0</v>
      </c>
      <c r="K155" s="245"/>
      <c r="L155" s="246"/>
      <c r="M155" s="247" t="s">
        <v>1</v>
      </c>
      <c r="N155" s="248" t="s">
        <v>38</v>
      </c>
      <c r="O155" s="88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203</v>
      </c>
      <c r="AT155" s="236" t="s">
        <v>216</v>
      </c>
      <c r="AU155" s="236" t="s">
        <v>83</v>
      </c>
      <c r="AY155" s="14" t="s">
        <v>188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81</v>
      </c>
      <c r="BK155" s="237">
        <f>ROUND(I155*H155,2)</f>
        <v>0</v>
      </c>
      <c r="BL155" s="14" t="s">
        <v>194</v>
      </c>
      <c r="BM155" s="236" t="s">
        <v>219</v>
      </c>
    </row>
    <row r="156" s="2" customFormat="1" ht="24.15" customHeight="1">
      <c r="A156" s="35"/>
      <c r="B156" s="36"/>
      <c r="C156" s="224" t="s">
        <v>220</v>
      </c>
      <c r="D156" s="224" t="s">
        <v>190</v>
      </c>
      <c r="E156" s="225" t="s">
        <v>221</v>
      </c>
      <c r="F156" s="226" t="s">
        <v>222</v>
      </c>
      <c r="G156" s="227" t="s">
        <v>223</v>
      </c>
      <c r="H156" s="228">
        <v>102.40600000000001</v>
      </c>
      <c r="I156" s="229"/>
      <c r="J156" s="230">
        <f>ROUND(I156*H156,2)</f>
        <v>0</v>
      </c>
      <c r="K156" s="231"/>
      <c r="L156" s="41"/>
      <c r="M156" s="232" t="s">
        <v>1</v>
      </c>
      <c r="N156" s="233" t="s">
        <v>38</v>
      </c>
      <c r="O156" s="88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194</v>
      </c>
      <c r="AT156" s="236" t="s">
        <v>190</v>
      </c>
      <c r="AU156" s="236" t="s">
        <v>83</v>
      </c>
      <c r="AY156" s="14" t="s">
        <v>188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81</v>
      </c>
      <c r="BK156" s="237">
        <f>ROUND(I156*H156,2)</f>
        <v>0</v>
      </c>
      <c r="BL156" s="14" t="s">
        <v>194</v>
      </c>
      <c r="BM156" s="236" t="s">
        <v>224</v>
      </c>
    </row>
    <row r="157" s="12" customFormat="1" ht="22.8" customHeight="1">
      <c r="A157" s="12"/>
      <c r="B157" s="208"/>
      <c r="C157" s="209"/>
      <c r="D157" s="210" t="s">
        <v>72</v>
      </c>
      <c r="E157" s="222" t="s">
        <v>83</v>
      </c>
      <c r="F157" s="222" t="s">
        <v>225</v>
      </c>
      <c r="G157" s="209"/>
      <c r="H157" s="209"/>
      <c r="I157" s="212"/>
      <c r="J157" s="223">
        <f>BK157</f>
        <v>0</v>
      </c>
      <c r="K157" s="209"/>
      <c r="L157" s="214"/>
      <c r="M157" s="215"/>
      <c r="N157" s="216"/>
      <c r="O157" s="216"/>
      <c r="P157" s="217">
        <f>SUM(P158:P163)</f>
        <v>0</v>
      </c>
      <c r="Q157" s="216"/>
      <c r="R157" s="217">
        <f>SUM(R158:R163)</f>
        <v>0</v>
      </c>
      <c r="S157" s="216"/>
      <c r="T157" s="218">
        <f>SUM(T158:T163)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9" t="s">
        <v>81</v>
      </c>
      <c r="AT157" s="220" t="s">
        <v>72</v>
      </c>
      <c r="AU157" s="220" t="s">
        <v>81</v>
      </c>
      <c r="AY157" s="219" t="s">
        <v>188</v>
      </c>
      <c r="BK157" s="221">
        <f>SUM(BK158:BK163)</f>
        <v>0</v>
      </c>
    </row>
    <row r="158" s="2" customFormat="1" ht="37.8" customHeight="1">
      <c r="A158" s="35"/>
      <c r="B158" s="36"/>
      <c r="C158" s="224" t="s">
        <v>208</v>
      </c>
      <c r="D158" s="224" t="s">
        <v>190</v>
      </c>
      <c r="E158" s="225" t="s">
        <v>226</v>
      </c>
      <c r="F158" s="226" t="s">
        <v>227</v>
      </c>
      <c r="G158" s="227" t="s">
        <v>193</v>
      </c>
      <c r="H158" s="228">
        <v>51.341999999999999</v>
      </c>
      <c r="I158" s="229"/>
      <c r="J158" s="230">
        <f>ROUND(I158*H158,2)</f>
        <v>0</v>
      </c>
      <c r="K158" s="231"/>
      <c r="L158" s="41"/>
      <c r="M158" s="232" t="s">
        <v>1</v>
      </c>
      <c r="N158" s="233" t="s">
        <v>38</v>
      </c>
      <c r="O158" s="88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194</v>
      </c>
      <c r="AT158" s="236" t="s">
        <v>190</v>
      </c>
      <c r="AU158" s="236" t="s">
        <v>83</v>
      </c>
      <c r="AY158" s="14" t="s">
        <v>188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81</v>
      </c>
      <c r="BK158" s="237">
        <f>ROUND(I158*H158,2)</f>
        <v>0</v>
      </c>
      <c r="BL158" s="14" t="s">
        <v>194</v>
      </c>
      <c r="BM158" s="236" t="s">
        <v>228</v>
      </c>
    </row>
    <row r="159" s="2" customFormat="1" ht="24.15" customHeight="1">
      <c r="A159" s="35"/>
      <c r="B159" s="36"/>
      <c r="C159" s="238" t="s">
        <v>229</v>
      </c>
      <c r="D159" s="238" t="s">
        <v>216</v>
      </c>
      <c r="E159" s="239" t="s">
        <v>230</v>
      </c>
      <c r="F159" s="240" t="s">
        <v>231</v>
      </c>
      <c r="G159" s="241" t="s">
        <v>223</v>
      </c>
      <c r="H159" s="242">
        <v>354.35399999999998</v>
      </c>
      <c r="I159" s="243"/>
      <c r="J159" s="244">
        <f>ROUND(I159*H159,2)</f>
        <v>0</v>
      </c>
      <c r="K159" s="245"/>
      <c r="L159" s="246"/>
      <c r="M159" s="247" t="s">
        <v>1</v>
      </c>
      <c r="N159" s="248" t="s">
        <v>38</v>
      </c>
      <c r="O159" s="88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6" t="s">
        <v>203</v>
      </c>
      <c r="AT159" s="236" t="s">
        <v>216</v>
      </c>
      <c r="AU159" s="236" t="s">
        <v>83</v>
      </c>
      <c r="AY159" s="14" t="s">
        <v>188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4" t="s">
        <v>81</v>
      </c>
      <c r="BK159" s="237">
        <f>ROUND(I159*H159,2)</f>
        <v>0</v>
      </c>
      <c r="BL159" s="14" t="s">
        <v>194</v>
      </c>
      <c r="BM159" s="236" t="s">
        <v>232</v>
      </c>
    </row>
    <row r="160" s="2" customFormat="1" ht="62.7" customHeight="1">
      <c r="A160" s="35"/>
      <c r="B160" s="36"/>
      <c r="C160" s="224" t="s">
        <v>211</v>
      </c>
      <c r="D160" s="224" t="s">
        <v>190</v>
      </c>
      <c r="E160" s="225" t="s">
        <v>233</v>
      </c>
      <c r="F160" s="226" t="s">
        <v>234</v>
      </c>
      <c r="G160" s="227" t="s">
        <v>235</v>
      </c>
      <c r="H160" s="228">
        <v>101.726</v>
      </c>
      <c r="I160" s="229"/>
      <c r="J160" s="230">
        <f>ROUND(I160*H160,2)</f>
        <v>0</v>
      </c>
      <c r="K160" s="231"/>
      <c r="L160" s="41"/>
      <c r="M160" s="232" t="s">
        <v>1</v>
      </c>
      <c r="N160" s="233" t="s">
        <v>38</v>
      </c>
      <c r="O160" s="88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6" t="s">
        <v>194</v>
      </c>
      <c r="AT160" s="236" t="s">
        <v>190</v>
      </c>
      <c r="AU160" s="236" t="s">
        <v>83</v>
      </c>
      <c r="AY160" s="14" t="s">
        <v>188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4" t="s">
        <v>81</v>
      </c>
      <c r="BK160" s="237">
        <f>ROUND(I160*H160,2)</f>
        <v>0</v>
      </c>
      <c r="BL160" s="14" t="s">
        <v>194</v>
      </c>
      <c r="BM160" s="236" t="s">
        <v>236</v>
      </c>
    </row>
    <row r="161" s="2" customFormat="1" ht="24.15" customHeight="1">
      <c r="A161" s="35"/>
      <c r="B161" s="36"/>
      <c r="C161" s="224" t="s">
        <v>237</v>
      </c>
      <c r="D161" s="224" t="s">
        <v>190</v>
      </c>
      <c r="E161" s="225" t="s">
        <v>238</v>
      </c>
      <c r="F161" s="226" t="s">
        <v>239</v>
      </c>
      <c r="G161" s="227" t="s">
        <v>193</v>
      </c>
      <c r="H161" s="228">
        <v>30.814</v>
      </c>
      <c r="I161" s="229"/>
      <c r="J161" s="230">
        <f>ROUND(I161*H161,2)</f>
        <v>0</v>
      </c>
      <c r="K161" s="231"/>
      <c r="L161" s="41"/>
      <c r="M161" s="232" t="s">
        <v>1</v>
      </c>
      <c r="N161" s="233" t="s">
        <v>38</v>
      </c>
      <c r="O161" s="88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6" t="s">
        <v>194</v>
      </c>
      <c r="AT161" s="236" t="s">
        <v>190</v>
      </c>
      <c r="AU161" s="236" t="s">
        <v>83</v>
      </c>
      <c r="AY161" s="14" t="s">
        <v>188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4" t="s">
        <v>81</v>
      </c>
      <c r="BK161" s="237">
        <f>ROUND(I161*H161,2)</f>
        <v>0</v>
      </c>
      <c r="BL161" s="14" t="s">
        <v>194</v>
      </c>
      <c r="BM161" s="236" t="s">
        <v>240</v>
      </c>
    </row>
    <row r="162" s="2" customFormat="1" ht="24.15" customHeight="1">
      <c r="A162" s="35"/>
      <c r="B162" s="36"/>
      <c r="C162" s="224" t="s">
        <v>215</v>
      </c>
      <c r="D162" s="224" t="s">
        <v>190</v>
      </c>
      <c r="E162" s="225" t="s">
        <v>241</v>
      </c>
      <c r="F162" s="226" t="s">
        <v>242</v>
      </c>
      <c r="G162" s="227" t="s">
        <v>193</v>
      </c>
      <c r="H162" s="228">
        <v>15.408</v>
      </c>
      <c r="I162" s="229"/>
      <c r="J162" s="230">
        <f>ROUND(I162*H162,2)</f>
        <v>0</v>
      </c>
      <c r="K162" s="231"/>
      <c r="L162" s="41"/>
      <c r="M162" s="232" t="s">
        <v>1</v>
      </c>
      <c r="N162" s="233" t="s">
        <v>38</v>
      </c>
      <c r="O162" s="88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6" t="s">
        <v>194</v>
      </c>
      <c r="AT162" s="236" t="s">
        <v>190</v>
      </c>
      <c r="AU162" s="236" t="s">
        <v>83</v>
      </c>
      <c r="AY162" s="14" t="s">
        <v>188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4" t="s">
        <v>81</v>
      </c>
      <c r="BK162" s="237">
        <f>ROUND(I162*H162,2)</f>
        <v>0</v>
      </c>
      <c r="BL162" s="14" t="s">
        <v>194</v>
      </c>
      <c r="BM162" s="236" t="s">
        <v>243</v>
      </c>
    </row>
    <row r="163" s="2" customFormat="1" ht="24.15" customHeight="1">
      <c r="A163" s="35"/>
      <c r="B163" s="36"/>
      <c r="C163" s="224" t="s">
        <v>8</v>
      </c>
      <c r="D163" s="224" t="s">
        <v>190</v>
      </c>
      <c r="E163" s="225" t="s">
        <v>244</v>
      </c>
      <c r="F163" s="226" t="s">
        <v>245</v>
      </c>
      <c r="G163" s="227" t="s">
        <v>207</v>
      </c>
      <c r="H163" s="228">
        <v>0.59199999999999997</v>
      </c>
      <c r="I163" s="229"/>
      <c r="J163" s="230">
        <f>ROUND(I163*H163,2)</f>
        <v>0</v>
      </c>
      <c r="K163" s="231"/>
      <c r="L163" s="41"/>
      <c r="M163" s="232" t="s">
        <v>1</v>
      </c>
      <c r="N163" s="233" t="s">
        <v>38</v>
      </c>
      <c r="O163" s="88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6" t="s">
        <v>194</v>
      </c>
      <c r="AT163" s="236" t="s">
        <v>190</v>
      </c>
      <c r="AU163" s="236" t="s">
        <v>83</v>
      </c>
      <c r="AY163" s="14" t="s">
        <v>188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4" t="s">
        <v>81</v>
      </c>
      <c r="BK163" s="237">
        <f>ROUND(I163*H163,2)</f>
        <v>0</v>
      </c>
      <c r="BL163" s="14" t="s">
        <v>194</v>
      </c>
      <c r="BM163" s="236" t="s">
        <v>246</v>
      </c>
    </row>
    <row r="164" s="12" customFormat="1" ht="22.8" customHeight="1">
      <c r="A164" s="12"/>
      <c r="B164" s="208"/>
      <c r="C164" s="209"/>
      <c r="D164" s="210" t="s">
        <v>72</v>
      </c>
      <c r="E164" s="222" t="s">
        <v>197</v>
      </c>
      <c r="F164" s="222" t="s">
        <v>247</v>
      </c>
      <c r="G164" s="209"/>
      <c r="H164" s="209"/>
      <c r="I164" s="212"/>
      <c r="J164" s="223">
        <f>BK164</f>
        <v>0</v>
      </c>
      <c r="K164" s="209"/>
      <c r="L164" s="214"/>
      <c r="M164" s="215"/>
      <c r="N164" s="216"/>
      <c r="O164" s="216"/>
      <c r="P164" s="217">
        <f>SUM(P165:P175)</f>
        <v>0</v>
      </c>
      <c r="Q164" s="216"/>
      <c r="R164" s="217">
        <f>SUM(R165:R175)</f>
        <v>0</v>
      </c>
      <c r="S164" s="216"/>
      <c r="T164" s="218">
        <f>SUM(T165:T175)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9" t="s">
        <v>81</v>
      </c>
      <c r="AT164" s="220" t="s">
        <v>72</v>
      </c>
      <c r="AU164" s="220" t="s">
        <v>81</v>
      </c>
      <c r="AY164" s="219" t="s">
        <v>188</v>
      </c>
      <c r="BK164" s="221">
        <f>SUM(BK165:BK175)</f>
        <v>0</v>
      </c>
    </row>
    <row r="165" s="2" customFormat="1" ht="37.8" customHeight="1">
      <c r="A165" s="35"/>
      <c r="B165" s="36"/>
      <c r="C165" s="224" t="s">
        <v>219</v>
      </c>
      <c r="D165" s="224" t="s">
        <v>190</v>
      </c>
      <c r="E165" s="225" t="s">
        <v>248</v>
      </c>
      <c r="F165" s="226" t="s">
        <v>249</v>
      </c>
      <c r="G165" s="227" t="s">
        <v>193</v>
      </c>
      <c r="H165" s="228">
        <v>0.40100000000000002</v>
      </c>
      <c r="I165" s="229"/>
      <c r="J165" s="230">
        <f>ROUND(I165*H165,2)</f>
        <v>0</v>
      </c>
      <c r="K165" s="231"/>
      <c r="L165" s="41"/>
      <c r="M165" s="232" t="s">
        <v>1</v>
      </c>
      <c r="N165" s="233" t="s">
        <v>38</v>
      </c>
      <c r="O165" s="88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194</v>
      </c>
      <c r="AT165" s="236" t="s">
        <v>190</v>
      </c>
      <c r="AU165" s="236" t="s">
        <v>83</v>
      </c>
      <c r="AY165" s="14" t="s">
        <v>188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81</v>
      </c>
      <c r="BK165" s="237">
        <f>ROUND(I165*H165,2)</f>
        <v>0</v>
      </c>
      <c r="BL165" s="14" t="s">
        <v>194</v>
      </c>
      <c r="BM165" s="236" t="s">
        <v>250</v>
      </c>
    </row>
    <row r="166" s="2" customFormat="1" ht="37.8" customHeight="1">
      <c r="A166" s="35"/>
      <c r="B166" s="36"/>
      <c r="C166" s="224" t="s">
        <v>251</v>
      </c>
      <c r="D166" s="224" t="s">
        <v>190</v>
      </c>
      <c r="E166" s="225" t="s">
        <v>252</v>
      </c>
      <c r="F166" s="226" t="s">
        <v>253</v>
      </c>
      <c r="G166" s="227" t="s">
        <v>254</v>
      </c>
      <c r="H166" s="228">
        <v>1</v>
      </c>
      <c r="I166" s="229"/>
      <c r="J166" s="230">
        <f>ROUND(I166*H166,2)</f>
        <v>0</v>
      </c>
      <c r="K166" s="231"/>
      <c r="L166" s="41"/>
      <c r="M166" s="232" t="s">
        <v>1</v>
      </c>
      <c r="N166" s="233" t="s">
        <v>38</v>
      </c>
      <c r="O166" s="88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6" t="s">
        <v>194</v>
      </c>
      <c r="AT166" s="236" t="s">
        <v>190</v>
      </c>
      <c r="AU166" s="236" t="s">
        <v>83</v>
      </c>
      <c r="AY166" s="14" t="s">
        <v>188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4" t="s">
        <v>81</v>
      </c>
      <c r="BK166" s="237">
        <f>ROUND(I166*H166,2)</f>
        <v>0</v>
      </c>
      <c r="BL166" s="14" t="s">
        <v>194</v>
      </c>
      <c r="BM166" s="236" t="s">
        <v>255</v>
      </c>
    </row>
    <row r="167" s="2" customFormat="1" ht="14.4" customHeight="1">
      <c r="A167" s="35"/>
      <c r="B167" s="36"/>
      <c r="C167" s="238" t="s">
        <v>224</v>
      </c>
      <c r="D167" s="238" t="s">
        <v>216</v>
      </c>
      <c r="E167" s="239" t="s">
        <v>256</v>
      </c>
      <c r="F167" s="240" t="s">
        <v>257</v>
      </c>
      <c r="G167" s="241" t="s">
        <v>254</v>
      </c>
      <c r="H167" s="242">
        <v>1.01</v>
      </c>
      <c r="I167" s="243"/>
      <c r="J167" s="244">
        <f>ROUND(I167*H167,2)</f>
        <v>0</v>
      </c>
      <c r="K167" s="245"/>
      <c r="L167" s="246"/>
      <c r="M167" s="247" t="s">
        <v>1</v>
      </c>
      <c r="N167" s="248" t="s">
        <v>38</v>
      </c>
      <c r="O167" s="88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6" t="s">
        <v>203</v>
      </c>
      <c r="AT167" s="236" t="s">
        <v>216</v>
      </c>
      <c r="AU167" s="236" t="s">
        <v>83</v>
      </c>
      <c r="AY167" s="14" t="s">
        <v>188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4" t="s">
        <v>81</v>
      </c>
      <c r="BK167" s="237">
        <f>ROUND(I167*H167,2)</f>
        <v>0</v>
      </c>
      <c r="BL167" s="14" t="s">
        <v>194</v>
      </c>
      <c r="BM167" s="236" t="s">
        <v>258</v>
      </c>
    </row>
    <row r="168" s="2" customFormat="1" ht="24.15" customHeight="1">
      <c r="A168" s="35"/>
      <c r="B168" s="36"/>
      <c r="C168" s="224" t="s">
        <v>259</v>
      </c>
      <c r="D168" s="224" t="s">
        <v>190</v>
      </c>
      <c r="E168" s="225" t="s">
        <v>260</v>
      </c>
      <c r="F168" s="226" t="s">
        <v>261</v>
      </c>
      <c r="G168" s="227" t="s">
        <v>193</v>
      </c>
      <c r="H168" s="228">
        <v>0.28699999999999998</v>
      </c>
      <c r="I168" s="229"/>
      <c r="J168" s="230">
        <f>ROUND(I168*H168,2)</f>
        <v>0</v>
      </c>
      <c r="K168" s="231"/>
      <c r="L168" s="41"/>
      <c r="M168" s="232" t="s">
        <v>1</v>
      </c>
      <c r="N168" s="233" t="s">
        <v>38</v>
      </c>
      <c r="O168" s="88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6" t="s">
        <v>194</v>
      </c>
      <c r="AT168" s="236" t="s">
        <v>190</v>
      </c>
      <c r="AU168" s="236" t="s">
        <v>83</v>
      </c>
      <c r="AY168" s="14" t="s">
        <v>188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4" t="s">
        <v>81</v>
      </c>
      <c r="BK168" s="237">
        <f>ROUND(I168*H168,2)</f>
        <v>0</v>
      </c>
      <c r="BL168" s="14" t="s">
        <v>194</v>
      </c>
      <c r="BM168" s="236" t="s">
        <v>262</v>
      </c>
    </row>
    <row r="169" s="2" customFormat="1" ht="24.15" customHeight="1">
      <c r="A169" s="35"/>
      <c r="B169" s="36"/>
      <c r="C169" s="224" t="s">
        <v>228</v>
      </c>
      <c r="D169" s="224" t="s">
        <v>190</v>
      </c>
      <c r="E169" s="225" t="s">
        <v>263</v>
      </c>
      <c r="F169" s="226" t="s">
        <v>264</v>
      </c>
      <c r="G169" s="227" t="s">
        <v>207</v>
      </c>
      <c r="H169" s="228">
        <v>0.058000000000000003</v>
      </c>
      <c r="I169" s="229"/>
      <c r="J169" s="230">
        <f>ROUND(I169*H169,2)</f>
        <v>0</v>
      </c>
      <c r="K169" s="231"/>
      <c r="L169" s="41"/>
      <c r="M169" s="232" t="s">
        <v>1</v>
      </c>
      <c r="N169" s="233" t="s">
        <v>38</v>
      </c>
      <c r="O169" s="88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6" t="s">
        <v>194</v>
      </c>
      <c r="AT169" s="236" t="s">
        <v>190</v>
      </c>
      <c r="AU169" s="236" t="s">
        <v>83</v>
      </c>
      <c r="AY169" s="14" t="s">
        <v>188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4" t="s">
        <v>81</v>
      </c>
      <c r="BK169" s="237">
        <f>ROUND(I169*H169,2)</f>
        <v>0</v>
      </c>
      <c r="BL169" s="14" t="s">
        <v>194</v>
      </c>
      <c r="BM169" s="236" t="s">
        <v>265</v>
      </c>
    </row>
    <row r="170" s="2" customFormat="1" ht="24.15" customHeight="1">
      <c r="A170" s="35"/>
      <c r="B170" s="36"/>
      <c r="C170" s="224" t="s">
        <v>7</v>
      </c>
      <c r="D170" s="224" t="s">
        <v>190</v>
      </c>
      <c r="E170" s="225" t="s">
        <v>266</v>
      </c>
      <c r="F170" s="226" t="s">
        <v>267</v>
      </c>
      <c r="G170" s="227" t="s">
        <v>207</v>
      </c>
      <c r="H170" s="228">
        <v>0.26700000000000002</v>
      </c>
      <c r="I170" s="229"/>
      <c r="J170" s="230">
        <f>ROUND(I170*H170,2)</f>
        <v>0</v>
      </c>
      <c r="K170" s="231"/>
      <c r="L170" s="41"/>
      <c r="M170" s="232" t="s">
        <v>1</v>
      </c>
      <c r="N170" s="233" t="s">
        <v>38</v>
      </c>
      <c r="O170" s="88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6" t="s">
        <v>194</v>
      </c>
      <c r="AT170" s="236" t="s">
        <v>190</v>
      </c>
      <c r="AU170" s="236" t="s">
        <v>83</v>
      </c>
      <c r="AY170" s="14" t="s">
        <v>188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4" t="s">
        <v>81</v>
      </c>
      <c r="BK170" s="237">
        <f>ROUND(I170*H170,2)</f>
        <v>0</v>
      </c>
      <c r="BL170" s="14" t="s">
        <v>194</v>
      </c>
      <c r="BM170" s="236" t="s">
        <v>268</v>
      </c>
    </row>
    <row r="171" s="2" customFormat="1" ht="37.8" customHeight="1">
      <c r="A171" s="35"/>
      <c r="B171" s="36"/>
      <c r="C171" s="224" t="s">
        <v>232</v>
      </c>
      <c r="D171" s="224" t="s">
        <v>190</v>
      </c>
      <c r="E171" s="225" t="s">
        <v>269</v>
      </c>
      <c r="F171" s="226" t="s">
        <v>270</v>
      </c>
      <c r="G171" s="227" t="s">
        <v>223</v>
      </c>
      <c r="H171" s="228">
        <v>1.615</v>
      </c>
      <c r="I171" s="229"/>
      <c r="J171" s="230">
        <f>ROUND(I171*H171,2)</f>
        <v>0</v>
      </c>
      <c r="K171" s="231"/>
      <c r="L171" s="41"/>
      <c r="M171" s="232" t="s">
        <v>1</v>
      </c>
      <c r="N171" s="233" t="s">
        <v>38</v>
      </c>
      <c r="O171" s="88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6" t="s">
        <v>194</v>
      </c>
      <c r="AT171" s="236" t="s">
        <v>190</v>
      </c>
      <c r="AU171" s="236" t="s">
        <v>83</v>
      </c>
      <c r="AY171" s="14" t="s">
        <v>188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4" t="s">
        <v>81</v>
      </c>
      <c r="BK171" s="237">
        <f>ROUND(I171*H171,2)</f>
        <v>0</v>
      </c>
      <c r="BL171" s="14" t="s">
        <v>194</v>
      </c>
      <c r="BM171" s="236" t="s">
        <v>271</v>
      </c>
    </row>
    <row r="172" s="2" customFormat="1" ht="37.8" customHeight="1">
      <c r="A172" s="35"/>
      <c r="B172" s="36"/>
      <c r="C172" s="224" t="s">
        <v>272</v>
      </c>
      <c r="D172" s="224" t="s">
        <v>190</v>
      </c>
      <c r="E172" s="225" t="s">
        <v>273</v>
      </c>
      <c r="F172" s="226" t="s">
        <v>274</v>
      </c>
      <c r="G172" s="227" t="s">
        <v>223</v>
      </c>
      <c r="H172" s="228">
        <v>15.300000000000001</v>
      </c>
      <c r="I172" s="229"/>
      <c r="J172" s="230">
        <f>ROUND(I172*H172,2)</f>
        <v>0</v>
      </c>
      <c r="K172" s="231"/>
      <c r="L172" s="41"/>
      <c r="M172" s="232" t="s">
        <v>1</v>
      </c>
      <c r="N172" s="233" t="s">
        <v>38</v>
      </c>
      <c r="O172" s="88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6" t="s">
        <v>194</v>
      </c>
      <c r="AT172" s="236" t="s">
        <v>190</v>
      </c>
      <c r="AU172" s="236" t="s">
        <v>83</v>
      </c>
      <c r="AY172" s="14" t="s">
        <v>188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4" t="s">
        <v>81</v>
      </c>
      <c r="BK172" s="237">
        <f>ROUND(I172*H172,2)</f>
        <v>0</v>
      </c>
      <c r="BL172" s="14" t="s">
        <v>194</v>
      </c>
      <c r="BM172" s="236" t="s">
        <v>275</v>
      </c>
    </row>
    <row r="173" s="2" customFormat="1" ht="62.7" customHeight="1">
      <c r="A173" s="35"/>
      <c r="B173" s="36"/>
      <c r="C173" s="224" t="s">
        <v>236</v>
      </c>
      <c r="D173" s="224" t="s">
        <v>190</v>
      </c>
      <c r="E173" s="225" t="s">
        <v>276</v>
      </c>
      <c r="F173" s="226" t="s">
        <v>277</v>
      </c>
      <c r="G173" s="227" t="s">
        <v>223</v>
      </c>
      <c r="H173" s="228">
        <v>0.54000000000000004</v>
      </c>
      <c r="I173" s="229"/>
      <c r="J173" s="230">
        <f>ROUND(I173*H173,2)</f>
        <v>0</v>
      </c>
      <c r="K173" s="231"/>
      <c r="L173" s="41"/>
      <c r="M173" s="232" t="s">
        <v>1</v>
      </c>
      <c r="N173" s="233" t="s">
        <v>38</v>
      </c>
      <c r="O173" s="88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6" t="s">
        <v>194</v>
      </c>
      <c r="AT173" s="236" t="s">
        <v>190</v>
      </c>
      <c r="AU173" s="236" t="s">
        <v>83</v>
      </c>
      <c r="AY173" s="14" t="s">
        <v>188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4" t="s">
        <v>81</v>
      </c>
      <c r="BK173" s="237">
        <f>ROUND(I173*H173,2)</f>
        <v>0</v>
      </c>
      <c r="BL173" s="14" t="s">
        <v>194</v>
      </c>
      <c r="BM173" s="236" t="s">
        <v>278</v>
      </c>
    </row>
    <row r="174" s="2" customFormat="1" ht="62.7" customHeight="1">
      <c r="A174" s="35"/>
      <c r="B174" s="36"/>
      <c r="C174" s="224" t="s">
        <v>279</v>
      </c>
      <c r="D174" s="224" t="s">
        <v>190</v>
      </c>
      <c r="E174" s="225" t="s">
        <v>280</v>
      </c>
      <c r="F174" s="226" t="s">
        <v>281</v>
      </c>
      <c r="G174" s="227" t="s">
        <v>223</v>
      </c>
      <c r="H174" s="228">
        <v>0.54000000000000004</v>
      </c>
      <c r="I174" s="229"/>
      <c r="J174" s="230">
        <f>ROUND(I174*H174,2)</f>
        <v>0</v>
      </c>
      <c r="K174" s="231"/>
      <c r="L174" s="41"/>
      <c r="M174" s="232" t="s">
        <v>1</v>
      </c>
      <c r="N174" s="233" t="s">
        <v>38</v>
      </c>
      <c r="O174" s="88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6" t="s">
        <v>194</v>
      </c>
      <c r="AT174" s="236" t="s">
        <v>190</v>
      </c>
      <c r="AU174" s="236" t="s">
        <v>83</v>
      </c>
      <c r="AY174" s="14" t="s">
        <v>188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4" t="s">
        <v>81</v>
      </c>
      <c r="BK174" s="237">
        <f>ROUND(I174*H174,2)</f>
        <v>0</v>
      </c>
      <c r="BL174" s="14" t="s">
        <v>194</v>
      </c>
      <c r="BM174" s="236" t="s">
        <v>282</v>
      </c>
    </row>
    <row r="175" s="2" customFormat="1" ht="49.05" customHeight="1">
      <c r="A175" s="35"/>
      <c r="B175" s="36"/>
      <c r="C175" s="224" t="s">
        <v>240</v>
      </c>
      <c r="D175" s="224" t="s">
        <v>190</v>
      </c>
      <c r="E175" s="225" t="s">
        <v>283</v>
      </c>
      <c r="F175" s="226" t="s">
        <v>284</v>
      </c>
      <c r="G175" s="227" t="s">
        <v>223</v>
      </c>
      <c r="H175" s="228">
        <v>3.3479999999999999</v>
      </c>
      <c r="I175" s="229"/>
      <c r="J175" s="230">
        <f>ROUND(I175*H175,2)</f>
        <v>0</v>
      </c>
      <c r="K175" s="231"/>
      <c r="L175" s="41"/>
      <c r="M175" s="232" t="s">
        <v>1</v>
      </c>
      <c r="N175" s="233" t="s">
        <v>38</v>
      </c>
      <c r="O175" s="88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6" t="s">
        <v>194</v>
      </c>
      <c r="AT175" s="236" t="s">
        <v>190</v>
      </c>
      <c r="AU175" s="236" t="s">
        <v>83</v>
      </c>
      <c r="AY175" s="14" t="s">
        <v>188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4" t="s">
        <v>81</v>
      </c>
      <c r="BK175" s="237">
        <f>ROUND(I175*H175,2)</f>
        <v>0</v>
      </c>
      <c r="BL175" s="14" t="s">
        <v>194</v>
      </c>
      <c r="BM175" s="236" t="s">
        <v>285</v>
      </c>
    </row>
    <row r="176" s="12" customFormat="1" ht="22.8" customHeight="1">
      <c r="A176" s="12"/>
      <c r="B176" s="208"/>
      <c r="C176" s="209"/>
      <c r="D176" s="210" t="s">
        <v>72</v>
      </c>
      <c r="E176" s="222" t="s">
        <v>194</v>
      </c>
      <c r="F176" s="222" t="s">
        <v>286</v>
      </c>
      <c r="G176" s="209"/>
      <c r="H176" s="209"/>
      <c r="I176" s="212"/>
      <c r="J176" s="223">
        <f>BK176</f>
        <v>0</v>
      </c>
      <c r="K176" s="209"/>
      <c r="L176" s="214"/>
      <c r="M176" s="215"/>
      <c r="N176" s="216"/>
      <c r="O176" s="216"/>
      <c r="P176" s="217">
        <f>P177</f>
        <v>0</v>
      </c>
      <c r="Q176" s="216"/>
      <c r="R176" s="217">
        <f>R177</f>
        <v>0</v>
      </c>
      <c r="S176" s="216"/>
      <c r="T176" s="218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9" t="s">
        <v>81</v>
      </c>
      <c r="AT176" s="220" t="s">
        <v>72</v>
      </c>
      <c r="AU176" s="220" t="s">
        <v>81</v>
      </c>
      <c r="AY176" s="219" t="s">
        <v>188</v>
      </c>
      <c r="BK176" s="221">
        <f>BK177</f>
        <v>0</v>
      </c>
    </row>
    <row r="177" s="2" customFormat="1" ht="37.8" customHeight="1">
      <c r="A177" s="35"/>
      <c r="B177" s="36"/>
      <c r="C177" s="224" t="s">
        <v>287</v>
      </c>
      <c r="D177" s="224" t="s">
        <v>190</v>
      </c>
      <c r="E177" s="225" t="s">
        <v>288</v>
      </c>
      <c r="F177" s="226" t="s">
        <v>289</v>
      </c>
      <c r="G177" s="227" t="s">
        <v>223</v>
      </c>
      <c r="H177" s="228">
        <v>4</v>
      </c>
      <c r="I177" s="229"/>
      <c r="J177" s="230">
        <f>ROUND(I177*H177,2)</f>
        <v>0</v>
      </c>
      <c r="K177" s="231"/>
      <c r="L177" s="41"/>
      <c r="M177" s="232" t="s">
        <v>1</v>
      </c>
      <c r="N177" s="233" t="s">
        <v>38</v>
      </c>
      <c r="O177" s="88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6" t="s">
        <v>194</v>
      </c>
      <c r="AT177" s="236" t="s">
        <v>190</v>
      </c>
      <c r="AU177" s="236" t="s">
        <v>83</v>
      </c>
      <c r="AY177" s="14" t="s">
        <v>188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4" t="s">
        <v>81</v>
      </c>
      <c r="BK177" s="237">
        <f>ROUND(I177*H177,2)</f>
        <v>0</v>
      </c>
      <c r="BL177" s="14" t="s">
        <v>194</v>
      </c>
      <c r="BM177" s="236" t="s">
        <v>290</v>
      </c>
    </row>
    <row r="178" s="12" customFormat="1" ht="22.8" customHeight="1">
      <c r="A178" s="12"/>
      <c r="B178" s="208"/>
      <c r="C178" s="209"/>
      <c r="D178" s="210" t="s">
        <v>72</v>
      </c>
      <c r="E178" s="222" t="s">
        <v>200</v>
      </c>
      <c r="F178" s="222" t="s">
        <v>291</v>
      </c>
      <c r="G178" s="209"/>
      <c r="H178" s="209"/>
      <c r="I178" s="212"/>
      <c r="J178" s="223">
        <f>BK178</f>
        <v>0</v>
      </c>
      <c r="K178" s="209"/>
      <c r="L178" s="214"/>
      <c r="M178" s="215"/>
      <c r="N178" s="216"/>
      <c r="O178" s="216"/>
      <c r="P178" s="217">
        <f>SUM(P179:P195)</f>
        <v>0</v>
      </c>
      <c r="Q178" s="216"/>
      <c r="R178" s="217">
        <f>SUM(R179:R195)</f>
        <v>0</v>
      </c>
      <c r="S178" s="216"/>
      <c r="T178" s="218">
        <f>SUM(T179:T195)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9" t="s">
        <v>81</v>
      </c>
      <c r="AT178" s="220" t="s">
        <v>72</v>
      </c>
      <c r="AU178" s="220" t="s">
        <v>81</v>
      </c>
      <c r="AY178" s="219" t="s">
        <v>188</v>
      </c>
      <c r="BK178" s="221">
        <f>SUM(BK179:BK195)</f>
        <v>0</v>
      </c>
    </row>
    <row r="179" s="2" customFormat="1" ht="37.8" customHeight="1">
      <c r="A179" s="35"/>
      <c r="B179" s="36"/>
      <c r="C179" s="224" t="s">
        <v>243</v>
      </c>
      <c r="D179" s="224" t="s">
        <v>190</v>
      </c>
      <c r="E179" s="225" t="s">
        <v>292</v>
      </c>
      <c r="F179" s="226" t="s">
        <v>293</v>
      </c>
      <c r="G179" s="227" t="s">
        <v>223</v>
      </c>
      <c r="H179" s="228">
        <v>987.26099999999997</v>
      </c>
      <c r="I179" s="229"/>
      <c r="J179" s="230">
        <f>ROUND(I179*H179,2)</f>
        <v>0</v>
      </c>
      <c r="K179" s="231"/>
      <c r="L179" s="41"/>
      <c r="M179" s="232" t="s">
        <v>1</v>
      </c>
      <c r="N179" s="233" t="s">
        <v>38</v>
      </c>
      <c r="O179" s="88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6" t="s">
        <v>194</v>
      </c>
      <c r="AT179" s="236" t="s">
        <v>190</v>
      </c>
      <c r="AU179" s="236" t="s">
        <v>83</v>
      </c>
      <c r="AY179" s="14" t="s">
        <v>188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4" t="s">
        <v>81</v>
      </c>
      <c r="BK179" s="237">
        <f>ROUND(I179*H179,2)</f>
        <v>0</v>
      </c>
      <c r="BL179" s="14" t="s">
        <v>194</v>
      </c>
      <c r="BM179" s="236" t="s">
        <v>294</v>
      </c>
    </row>
    <row r="180" s="2" customFormat="1" ht="24.15" customHeight="1">
      <c r="A180" s="35"/>
      <c r="B180" s="36"/>
      <c r="C180" s="224" t="s">
        <v>295</v>
      </c>
      <c r="D180" s="224" t="s">
        <v>190</v>
      </c>
      <c r="E180" s="225" t="s">
        <v>296</v>
      </c>
      <c r="F180" s="226" t="s">
        <v>297</v>
      </c>
      <c r="G180" s="227" t="s">
        <v>223</v>
      </c>
      <c r="H180" s="228">
        <v>987.26099999999997</v>
      </c>
      <c r="I180" s="229"/>
      <c r="J180" s="230">
        <f>ROUND(I180*H180,2)</f>
        <v>0</v>
      </c>
      <c r="K180" s="231"/>
      <c r="L180" s="41"/>
      <c r="M180" s="232" t="s">
        <v>1</v>
      </c>
      <c r="N180" s="233" t="s">
        <v>38</v>
      </c>
      <c r="O180" s="88"/>
      <c r="P180" s="234">
        <f>O180*H180</f>
        <v>0</v>
      </c>
      <c r="Q180" s="234">
        <v>0</v>
      </c>
      <c r="R180" s="234">
        <f>Q180*H180</f>
        <v>0</v>
      </c>
      <c r="S180" s="234">
        <v>0</v>
      </c>
      <c r="T180" s="23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6" t="s">
        <v>194</v>
      </c>
      <c r="AT180" s="236" t="s">
        <v>190</v>
      </c>
      <c r="AU180" s="236" t="s">
        <v>83</v>
      </c>
      <c r="AY180" s="14" t="s">
        <v>188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4" t="s">
        <v>81</v>
      </c>
      <c r="BK180" s="237">
        <f>ROUND(I180*H180,2)</f>
        <v>0</v>
      </c>
      <c r="BL180" s="14" t="s">
        <v>194</v>
      </c>
      <c r="BM180" s="236" t="s">
        <v>298</v>
      </c>
    </row>
    <row r="181" s="2" customFormat="1" ht="37.8" customHeight="1">
      <c r="A181" s="35"/>
      <c r="B181" s="36"/>
      <c r="C181" s="224" t="s">
        <v>246</v>
      </c>
      <c r="D181" s="224" t="s">
        <v>190</v>
      </c>
      <c r="E181" s="225" t="s">
        <v>299</v>
      </c>
      <c r="F181" s="226" t="s">
        <v>300</v>
      </c>
      <c r="G181" s="227" t="s">
        <v>223</v>
      </c>
      <c r="H181" s="228">
        <v>730.06500000000005</v>
      </c>
      <c r="I181" s="229"/>
      <c r="J181" s="230">
        <f>ROUND(I181*H181,2)</f>
        <v>0</v>
      </c>
      <c r="K181" s="231"/>
      <c r="L181" s="41"/>
      <c r="M181" s="232" t="s">
        <v>1</v>
      </c>
      <c r="N181" s="233" t="s">
        <v>38</v>
      </c>
      <c r="O181" s="88"/>
      <c r="P181" s="234">
        <f>O181*H181</f>
        <v>0</v>
      </c>
      <c r="Q181" s="234">
        <v>0</v>
      </c>
      <c r="R181" s="234">
        <f>Q181*H181</f>
        <v>0</v>
      </c>
      <c r="S181" s="234">
        <v>0</v>
      </c>
      <c r="T181" s="23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6" t="s">
        <v>194</v>
      </c>
      <c r="AT181" s="236" t="s">
        <v>190</v>
      </c>
      <c r="AU181" s="236" t="s">
        <v>83</v>
      </c>
      <c r="AY181" s="14" t="s">
        <v>188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4" t="s">
        <v>81</v>
      </c>
      <c r="BK181" s="237">
        <f>ROUND(I181*H181,2)</f>
        <v>0</v>
      </c>
      <c r="BL181" s="14" t="s">
        <v>194</v>
      </c>
      <c r="BM181" s="236" t="s">
        <v>301</v>
      </c>
    </row>
    <row r="182" s="2" customFormat="1" ht="24.15" customHeight="1">
      <c r="A182" s="35"/>
      <c r="B182" s="36"/>
      <c r="C182" s="224" t="s">
        <v>302</v>
      </c>
      <c r="D182" s="224" t="s">
        <v>190</v>
      </c>
      <c r="E182" s="225" t="s">
        <v>303</v>
      </c>
      <c r="F182" s="226" t="s">
        <v>304</v>
      </c>
      <c r="G182" s="227" t="s">
        <v>235</v>
      </c>
      <c r="H182" s="228">
        <v>404.98200000000003</v>
      </c>
      <c r="I182" s="229"/>
      <c r="J182" s="230">
        <f>ROUND(I182*H182,2)</f>
        <v>0</v>
      </c>
      <c r="K182" s="231"/>
      <c r="L182" s="41"/>
      <c r="M182" s="232" t="s">
        <v>1</v>
      </c>
      <c r="N182" s="233" t="s">
        <v>38</v>
      </c>
      <c r="O182" s="88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6" t="s">
        <v>194</v>
      </c>
      <c r="AT182" s="236" t="s">
        <v>190</v>
      </c>
      <c r="AU182" s="236" t="s">
        <v>83</v>
      </c>
      <c r="AY182" s="14" t="s">
        <v>188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4" t="s">
        <v>81</v>
      </c>
      <c r="BK182" s="237">
        <f>ROUND(I182*H182,2)</f>
        <v>0</v>
      </c>
      <c r="BL182" s="14" t="s">
        <v>194</v>
      </c>
      <c r="BM182" s="236" t="s">
        <v>305</v>
      </c>
    </row>
    <row r="183" s="2" customFormat="1" ht="24.15" customHeight="1">
      <c r="A183" s="35"/>
      <c r="B183" s="36"/>
      <c r="C183" s="224" t="s">
        <v>250</v>
      </c>
      <c r="D183" s="224" t="s">
        <v>190</v>
      </c>
      <c r="E183" s="225" t="s">
        <v>306</v>
      </c>
      <c r="F183" s="226" t="s">
        <v>307</v>
      </c>
      <c r="G183" s="227" t="s">
        <v>223</v>
      </c>
      <c r="H183" s="228">
        <v>1021.26</v>
      </c>
      <c r="I183" s="229"/>
      <c r="J183" s="230">
        <f>ROUND(I183*H183,2)</f>
        <v>0</v>
      </c>
      <c r="K183" s="231"/>
      <c r="L183" s="41"/>
      <c r="M183" s="232" t="s">
        <v>1</v>
      </c>
      <c r="N183" s="233" t="s">
        <v>38</v>
      </c>
      <c r="O183" s="88"/>
      <c r="P183" s="234">
        <f>O183*H183</f>
        <v>0</v>
      </c>
      <c r="Q183" s="234">
        <v>0</v>
      </c>
      <c r="R183" s="234">
        <f>Q183*H183</f>
        <v>0</v>
      </c>
      <c r="S183" s="234">
        <v>0</v>
      </c>
      <c r="T183" s="23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6" t="s">
        <v>194</v>
      </c>
      <c r="AT183" s="236" t="s">
        <v>190</v>
      </c>
      <c r="AU183" s="236" t="s">
        <v>83</v>
      </c>
      <c r="AY183" s="14" t="s">
        <v>188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4" t="s">
        <v>81</v>
      </c>
      <c r="BK183" s="237">
        <f>ROUND(I183*H183,2)</f>
        <v>0</v>
      </c>
      <c r="BL183" s="14" t="s">
        <v>194</v>
      </c>
      <c r="BM183" s="236" t="s">
        <v>308</v>
      </c>
    </row>
    <row r="184" s="2" customFormat="1" ht="24.15" customHeight="1">
      <c r="A184" s="35"/>
      <c r="B184" s="36"/>
      <c r="C184" s="224" t="s">
        <v>309</v>
      </c>
      <c r="D184" s="224" t="s">
        <v>190</v>
      </c>
      <c r="E184" s="225" t="s">
        <v>310</v>
      </c>
      <c r="F184" s="226" t="s">
        <v>311</v>
      </c>
      <c r="G184" s="227" t="s">
        <v>223</v>
      </c>
      <c r="H184" s="228">
        <v>217.727</v>
      </c>
      <c r="I184" s="229"/>
      <c r="J184" s="230">
        <f>ROUND(I184*H184,2)</f>
        <v>0</v>
      </c>
      <c r="K184" s="231"/>
      <c r="L184" s="41"/>
      <c r="M184" s="232" t="s">
        <v>1</v>
      </c>
      <c r="N184" s="233" t="s">
        <v>38</v>
      </c>
      <c r="O184" s="88"/>
      <c r="P184" s="234">
        <f>O184*H184</f>
        <v>0</v>
      </c>
      <c r="Q184" s="234">
        <v>0</v>
      </c>
      <c r="R184" s="234">
        <f>Q184*H184</f>
        <v>0</v>
      </c>
      <c r="S184" s="234">
        <v>0</v>
      </c>
      <c r="T184" s="23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6" t="s">
        <v>194</v>
      </c>
      <c r="AT184" s="236" t="s">
        <v>190</v>
      </c>
      <c r="AU184" s="236" t="s">
        <v>83</v>
      </c>
      <c r="AY184" s="14" t="s">
        <v>188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4" t="s">
        <v>81</v>
      </c>
      <c r="BK184" s="237">
        <f>ROUND(I184*H184,2)</f>
        <v>0</v>
      </c>
      <c r="BL184" s="14" t="s">
        <v>194</v>
      </c>
      <c r="BM184" s="236" t="s">
        <v>312</v>
      </c>
    </row>
    <row r="185" s="2" customFormat="1" ht="24.15" customHeight="1">
      <c r="A185" s="35"/>
      <c r="B185" s="36"/>
      <c r="C185" s="224" t="s">
        <v>255</v>
      </c>
      <c r="D185" s="224" t="s">
        <v>190</v>
      </c>
      <c r="E185" s="225" t="s">
        <v>313</v>
      </c>
      <c r="F185" s="226" t="s">
        <v>314</v>
      </c>
      <c r="G185" s="227" t="s">
        <v>223</v>
      </c>
      <c r="H185" s="228">
        <v>589.49000000000001</v>
      </c>
      <c r="I185" s="229"/>
      <c r="J185" s="230">
        <f>ROUND(I185*H185,2)</f>
        <v>0</v>
      </c>
      <c r="K185" s="231"/>
      <c r="L185" s="41"/>
      <c r="M185" s="232" t="s">
        <v>1</v>
      </c>
      <c r="N185" s="233" t="s">
        <v>38</v>
      </c>
      <c r="O185" s="88"/>
      <c r="P185" s="234">
        <f>O185*H185</f>
        <v>0</v>
      </c>
      <c r="Q185" s="234">
        <v>0</v>
      </c>
      <c r="R185" s="234">
        <f>Q185*H185</f>
        <v>0</v>
      </c>
      <c r="S185" s="234">
        <v>0</v>
      </c>
      <c r="T185" s="23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6" t="s">
        <v>194</v>
      </c>
      <c r="AT185" s="236" t="s">
        <v>190</v>
      </c>
      <c r="AU185" s="236" t="s">
        <v>83</v>
      </c>
      <c r="AY185" s="14" t="s">
        <v>188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4" t="s">
        <v>81</v>
      </c>
      <c r="BK185" s="237">
        <f>ROUND(I185*H185,2)</f>
        <v>0</v>
      </c>
      <c r="BL185" s="14" t="s">
        <v>194</v>
      </c>
      <c r="BM185" s="236" t="s">
        <v>315</v>
      </c>
    </row>
    <row r="186" s="2" customFormat="1" ht="24.15" customHeight="1">
      <c r="A186" s="35"/>
      <c r="B186" s="36"/>
      <c r="C186" s="224" t="s">
        <v>316</v>
      </c>
      <c r="D186" s="224" t="s">
        <v>190</v>
      </c>
      <c r="E186" s="225" t="s">
        <v>317</v>
      </c>
      <c r="F186" s="226" t="s">
        <v>318</v>
      </c>
      <c r="G186" s="227" t="s">
        <v>223</v>
      </c>
      <c r="H186" s="228">
        <v>22</v>
      </c>
      <c r="I186" s="229"/>
      <c r="J186" s="230">
        <f>ROUND(I186*H186,2)</f>
        <v>0</v>
      </c>
      <c r="K186" s="231"/>
      <c r="L186" s="41"/>
      <c r="M186" s="232" t="s">
        <v>1</v>
      </c>
      <c r="N186" s="233" t="s">
        <v>38</v>
      </c>
      <c r="O186" s="88"/>
      <c r="P186" s="234">
        <f>O186*H186</f>
        <v>0</v>
      </c>
      <c r="Q186" s="234">
        <v>0</v>
      </c>
      <c r="R186" s="234">
        <f>Q186*H186</f>
        <v>0</v>
      </c>
      <c r="S186" s="234">
        <v>0</v>
      </c>
      <c r="T186" s="23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6" t="s">
        <v>194</v>
      </c>
      <c r="AT186" s="236" t="s">
        <v>190</v>
      </c>
      <c r="AU186" s="236" t="s">
        <v>83</v>
      </c>
      <c r="AY186" s="14" t="s">
        <v>188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4" t="s">
        <v>81</v>
      </c>
      <c r="BK186" s="237">
        <f>ROUND(I186*H186,2)</f>
        <v>0</v>
      </c>
      <c r="BL186" s="14" t="s">
        <v>194</v>
      </c>
      <c r="BM186" s="236" t="s">
        <v>319</v>
      </c>
    </row>
    <row r="187" s="2" customFormat="1" ht="24.15" customHeight="1">
      <c r="A187" s="35"/>
      <c r="B187" s="36"/>
      <c r="C187" s="224" t="s">
        <v>258</v>
      </c>
      <c r="D187" s="224" t="s">
        <v>190</v>
      </c>
      <c r="E187" s="225" t="s">
        <v>320</v>
      </c>
      <c r="F187" s="226" t="s">
        <v>321</v>
      </c>
      <c r="G187" s="227" t="s">
        <v>235</v>
      </c>
      <c r="H187" s="228">
        <v>139</v>
      </c>
      <c r="I187" s="229"/>
      <c r="J187" s="230">
        <f>ROUND(I187*H187,2)</f>
        <v>0</v>
      </c>
      <c r="K187" s="231"/>
      <c r="L187" s="41"/>
      <c r="M187" s="232" t="s">
        <v>1</v>
      </c>
      <c r="N187" s="233" t="s">
        <v>38</v>
      </c>
      <c r="O187" s="88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6" t="s">
        <v>194</v>
      </c>
      <c r="AT187" s="236" t="s">
        <v>190</v>
      </c>
      <c r="AU187" s="236" t="s">
        <v>83</v>
      </c>
      <c r="AY187" s="14" t="s">
        <v>188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4" t="s">
        <v>81</v>
      </c>
      <c r="BK187" s="237">
        <f>ROUND(I187*H187,2)</f>
        <v>0</v>
      </c>
      <c r="BL187" s="14" t="s">
        <v>194</v>
      </c>
      <c r="BM187" s="236" t="s">
        <v>322</v>
      </c>
    </row>
    <row r="188" s="2" customFormat="1" ht="24.15" customHeight="1">
      <c r="A188" s="35"/>
      <c r="B188" s="36"/>
      <c r="C188" s="224" t="s">
        <v>323</v>
      </c>
      <c r="D188" s="224" t="s">
        <v>190</v>
      </c>
      <c r="E188" s="225" t="s">
        <v>324</v>
      </c>
      <c r="F188" s="226" t="s">
        <v>325</v>
      </c>
      <c r="G188" s="227" t="s">
        <v>193</v>
      </c>
      <c r="H188" s="228">
        <v>6.1639999999999997</v>
      </c>
      <c r="I188" s="229"/>
      <c r="J188" s="230">
        <f>ROUND(I188*H188,2)</f>
        <v>0</v>
      </c>
      <c r="K188" s="231"/>
      <c r="L188" s="41"/>
      <c r="M188" s="232" t="s">
        <v>1</v>
      </c>
      <c r="N188" s="233" t="s">
        <v>38</v>
      </c>
      <c r="O188" s="88"/>
      <c r="P188" s="234">
        <f>O188*H188</f>
        <v>0</v>
      </c>
      <c r="Q188" s="234">
        <v>0</v>
      </c>
      <c r="R188" s="234">
        <f>Q188*H188</f>
        <v>0</v>
      </c>
      <c r="S188" s="234">
        <v>0</v>
      </c>
      <c r="T188" s="23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6" t="s">
        <v>194</v>
      </c>
      <c r="AT188" s="236" t="s">
        <v>190</v>
      </c>
      <c r="AU188" s="236" t="s">
        <v>83</v>
      </c>
      <c r="AY188" s="14" t="s">
        <v>188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4" t="s">
        <v>81</v>
      </c>
      <c r="BK188" s="237">
        <f>ROUND(I188*H188,2)</f>
        <v>0</v>
      </c>
      <c r="BL188" s="14" t="s">
        <v>194</v>
      </c>
      <c r="BM188" s="236" t="s">
        <v>326</v>
      </c>
    </row>
    <row r="189" s="2" customFormat="1" ht="24.15" customHeight="1">
      <c r="A189" s="35"/>
      <c r="B189" s="36"/>
      <c r="C189" s="224" t="s">
        <v>262</v>
      </c>
      <c r="D189" s="224" t="s">
        <v>190</v>
      </c>
      <c r="E189" s="225" t="s">
        <v>327</v>
      </c>
      <c r="F189" s="226" t="s">
        <v>328</v>
      </c>
      <c r="G189" s="227" t="s">
        <v>193</v>
      </c>
      <c r="H189" s="228">
        <v>13.800000000000001</v>
      </c>
      <c r="I189" s="229"/>
      <c r="J189" s="230">
        <f>ROUND(I189*H189,2)</f>
        <v>0</v>
      </c>
      <c r="K189" s="231"/>
      <c r="L189" s="41"/>
      <c r="M189" s="232" t="s">
        <v>1</v>
      </c>
      <c r="N189" s="233" t="s">
        <v>38</v>
      </c>
      <c r="O189" s="88"/>
      <c r="P189" s="234">
        <f>O189*H189</f>
        <v>0</v>
      </c>
      <c r="Q189" s="234">
        <v>0</v>
      </c>
      <c r="R189" s="234">
        <f>Q189*H189</f>
        <v>0</v>
      </c>
      <c r="S189" s="234">
        <v>0</v>
      </c>
      <c r="T189" s="23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6" t="s">
        <v>194</v>
      </c>
      <c r="AT189" s="236" t="s">
        <v>190</v>
      </c>
      <c r="AU189" s="236" t="s">
        <v>83</v>
      </c>
      <c r="AY189" s="14" t="s">
        <v>188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4" t="s">
        <v>81</v>
      </c>
      <c r="BK189" s="237">
        <f>ROUND(I189*H189,2)</f>
        <v>0</v>
      </c>
      <c r="BL189" s="14" t="s">
        <v>194</v>
      </c>
      <c r="BM189" s="236" t="s">
        <v>329</v>
      </c>
    </row>
    <row r="190" s="2" customFormat="1" ht="37.8" customHeight="1">
      <c r="A190" s="35"/>
      <c r="B190" s="36"/>
      <c r="C190" s="224" t="s">
        <v>330</v>
      </c>
      <c r="D190" s="224" t="s">
        <v>190</v>
      </c>
      <c r="E190" s="225" t="s">
        <v>331</v>
      </c>
      <c r="F190" s="226" t="s">
        <v>332</v>
      </c>
      <c r="G190" s="227" t="s">
        <v>193</v>
      </c>
      <c r="H190" s="228">
        <v>13.800000000000001</v>
      </c>
      <c r="I190" s="229"/>
      <c r="J190" s="230">
        <f>ROUND(I190*H190,2)</f>
        <v>0</v>
      </c>
      <c r="K190" s="231"/>
      <c r="L190" s="41"/>
      <c r="M190" s="232" t="s">
        <v>1</v>
      </c>
      <c r="N190" s="233" t="s">
        <v>38</v>
      </c>
      <c r="O190" s="88"/>
      <c r="P190" s="234">
        <f>O190*H190</f>
        <v>0</v>
      </c>
      <c r="Q190" s="234">
        <v>0</v>
      </c>
      <c r="R190" s="234">
        <f>Q190*H190</f>
        <v>0</v>
      </c>
      <c r="S190" s="234">
        <v>0</v>
      </c>
      <c r="T190" s="23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6" t="s">
        <v>194</v>
      </c>
      <c r="AT190" s="236" t="s">
        <v>190</v>
      </c>
      <c r="AU190" s="236" t="s">
        <v>83</v>
      </c>
      <c r="AY190" s="14" t="s">
        <v>188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4" t="s">
        <v>81</v>
      </c>
      <c r="BK190" s="237">
        <f>ROUND(I190*H190,2)</f>
        <v>0</v>
      </c>
      <c r="BL190" s="14" t="s">
        <v>194</v>
      </c>
      <c r="BM190" s="236" t="s">
        <v>333</v>
      </c>
    </row>
    <row r="191" s="2" customFormat="1" ht="37.8" customHeight="1">
      <c r="A191" s="35"/>
      <c r="B191" s="36"/>
      <c r="C191" s="224" t="s">
        <v>265</v>
      </c>
      <c r="D191" s="224" t="s">
        <v>190</v>
      </c>
      <c r="E191" s="225" t="s">
        <v>334</v>
      </c>
      <c r="F191" s="226" t="s">
        <v>335</v>
      </c>
      <c r="G191" s="227" t="s">
        <v>193</v>
      </c>
      <c r="H191" s="228">
        <v>13.800000000000001</v>
      </c>
      <c r="I191" s="229"/>
      <c r="J191" s="230">
        <f>ROUND(I191*H191,2)</f>
        <v>0</v>
      </c>
      <c r="K191" s="231"/>
      <c r="L191" s="41"/>
      <c r="M191" s="232" t="s">
        <v>1</v>
      </c>
      <c r="N191" s="233" t="s">
        <v>38</v>
      </c>
      <c r="O191" s="88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6" t="s">
        <v>194</v>
      </c>
      <c r="AT191" s="236" t="s">
        <v>190</v>
      </c>
      <c r="AU191" s="236" t="s">
        <v>83</v>
      </c>
      <c r="AY191" s="14" t="s">
        <v>188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4" t="s">
        <v>81</v>
      </c>
      <c r="BK191" s="237">
        <f>ROUND(I191*H191,2)</f>
        <v>0</v>
      </c>
      <c r="BL191" s="14" t="s">
        <v>194</v>
      </c>
      <c r="BM191" s="236" t="s">
        <v>336</v>
      </c>
    </row>
    <row r="192" s="2" customFormat="1" ht="14.4" customHeight="1">
      <c r="A192" s="35"/>
      <c r="B192" s="36"/>
      <c r="C192" s="224" t="s">
        <v>337</v>
      </c>
      <c r="D192" s="224" t="s">
        <v>190</v>
      </c>
      <c r="E192" s="225" t="s">
        <v>338</v>
      </c>
      <c r="F192" s="226" t="s">
        <v>339</v>
      </c>
      <c r="G192" s="227" t="s">
        <v>207</v>
      </c>
      <c r="H192" s="228">
        <v>1.288</v>
      </c>
      <c r="I192" s="229"/>
      <c r="J192" s="230">
        <f>ROUND(I192*H192,2)</f>
        <v>0</v>
      </c>
      <c r="K192" s="231"/>
      <c r="L192" s="41"/>
      <c r="M192" s="232" t="s">
        <v>1</v>
      </c>
      <c r="N192" s="233" t="s">
        <v>38</v>
      </c>
      <c r="O192" s="88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6" t="s">
        <v>194</v>
      </c>
      <c r="AT192" s="236" t="s">
        <v>190</v>
      </c>
      <c r="AU192" s="236" t="s">
        <v>83</v>
      </c>
      <c r="AY192" s="14" t="s">
        <v>188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4" t="s">
        <v>81</v>
      </c>
      <c r="BK192" s="237">
        <f>ROUND(I192*H192,2)</f>
        <v>0</v>
      </c>
      <c r="BL192" s="14" t="s">
        <v>194</v>
      </c>
      <c r="BM192" s="236" t="s">
        <v>340</v>
      </c>
    </row>
    <row r="193" s="2" customFormat="1" ht="24.15" customHeight="1">
      <c r="A193" s="35"/>
      <c r="B193" s="36"/>
      <c r="C193" s="224" t="s">
        <v>268</v>
      </c>
      <c r="D193" s="224" t="s">
        <v>190</v>
      </c>
      <c r="E193" s="225" t="s">
        <v>341</v>
      </c>
      <c r="F193" s="226" t="s">
        <v>342</v>
      </c>
      <c r="G193" s="227" t="s">
        <v>223</v>
      </c>
      <c r="H193" s="228">
        <v>102.717</v>
      </c>
      <c r="I193" s="229"/>
      <c r="J193" s="230">
        <f>ROUND(I193*H193,2)</f>
        <v>0</v>
      </c>
      <c r="K193" s="231"/>
      <c r="L193" s="41"/>
      <c r="M193" s="232" t="s">
        <v>1</v>
      </c>
      <c r="N193" s="233" t="s">
        <v>38</v>
      </c>
      <c r="O193" s="88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6" t="s">
        <v>194</v>
      </c>
      <c r="AT193" s="236" t="s">
        <v>190</v>
      </c>
      <c r="AU193" s="236" t="s">
        <v>83</v>
      </c>
      <c r="AY193" s="14" t="s">
        <v>188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4" t="s">
        <v>81</v>
      </c>
      <c r="BK193" s="237">
        <f>ROUND(I193*H193,2)</f>
        <v>0</v>
      </c>
      <c r="BL193" s="14" t="s">
        <v>194</v>
      </c>
      <c r="BM193" s="236" t="s">
        <v>343</v>
      </c>
    </row>
    <row r="194" s="2" customFormat="1" ht="24.15" customHeight="1">
      <c r="A194" s="35"/>
      <c r="B194" s="36"/>
      <c r="C194" s="224" t="s">
        <v>344</v>
      </c>
      <c r="D194" s="224" t="s">
        <v>190</v>
      </c>
      <c r="E194" s="225" t="s">
        <v>345</v>
      </c>
      <c r="F194" s="226" t="s">
        <v>346</v>
      </c>
      <c r="G194" s="227" t="s">
        <v>193</v>
      </c>
      <c r="H194" s="228">
        <v>17.972000000000001</v>
      </c>
      <c r="I194" s="229"/>
      <c r="J194" s="230">
        <f>ROUND(I194*H194,2)</f>
        <v>0</v>
      </c>
      <c r="K194" s="231"/>
      <c r="L194" s="41"/>
      <c r="M194" s="232" t="s">
        <v>1</v>
      </c>
      <c r="N194" s="233" t="s">
        <v>38</v>
      </c>
      <c r="O194" s="88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6" t="s">
        <v>194</v>
      </c>
      <c r="AT194" s="236" t="s">
        <v>190</v>
      </c>
      <c r="AU194" s="236" t="s">
        <v>83</v>
      </c>
      <c r="AY194" s="14" t="s">
        <v>188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4" t="s">
        <v>81</v>
      </c>
      <c r="BK194" s="237">
        <f>ROUND(I194*H194,2)</f>
        <v>0</v>
      </c>
      <c r="BL194" s="14" t="s">
        <v>194</v>
      </c>
      <c r="BM194" s="236" t="s">
        <v>347</v>
      </c>
    </row>
    <row r="195" s="2" customFormat="1" ht="37.8" customHeight="1">
      <c r="A195" s="35"/>
      <c r="B195" s="36"/>
      <c r="C195" s="224" t="s">
        <v>271</v>
      </c>
      <c r="D195" s="224" t="s">
        <v>190</v>
      </c>
      <c r="E195" s="225" t="s">
        <v>348</v>
      </c>
      <c r="F195" s="226" t="s">
        <v>349</v>
      </c>
      <c r="G195" s="227" t="s">
        <v>193</v>
      </c>
      <c r="H195" s="228">
        <v>7.806</v>
      </c>
      <c r="I195" s="229"/>
      <c r="J195" s="230">
        <f>ROUND(I195*H195,2)</f>
        <v>0</v>
      </c>
      <c r="K195" s="231"/>
      <c r="L195" s="41"/>
      <c r="M195" s="232" t="s">
        <v>1</v>
      </c>
      <c r="N195" s="233" t="s">
        <v>38</v>
      </c>
      <c r="O195" s="88"/>
      <c r="P195" s="234">
        <f>O195*H195</f>
        <v>0</v>
      </c>
      <c r="Q195" s="234">
        <v>0</v>
      </c>
      <c r="R195" s="234">
        <f>Q195*H195</f>
        <v>0</v>
      </c>
      <c r="S195" s="234">
        <v>0</v>
      </c>
      <c r="T195" s="23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6" t="s">
        <v>194</v>
      </c>
      <c r="AT195" s="236" t="s">
        <v>190</v>
      </c>
      <c r="AU195" s="236" t="s">
        <v>83</v>
      </c>
      <c r="AY195" s="14" t="s">
        <v>188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4" t="s">
        <v>81</v>
      </c>
      <c r="BK195" s="237">
        <f>ROUND(I195*H195,2)</f>
        <v>0</v>
      </c>
      <c r="BL195" s="14" t="s">
        <v>194</v>
      </c>
      <c r="BM195" s="236" t="s">
        <v>350</v>
      </c>
    </row>
    <row r="196" s="12" customFormat="1" ht="22.8" customHeight="1">
      <c r="A196" s="12"/>
      <c r="B196" s="208"/>
      <c r="C196" s="209"/>
      <c r="D196" s="210" t="s">
        <v>72</v>
      </c>
      <c r="E196" s="222" t="s">
        <v>203</v>
      </c>
      <c r="F196" s="222" t="s">
        <v>351</v>
      </c>
      <c r="G196" s="209"/>
      <c r="H196" s="209"/>
      <c r="I196" s="212"/>
      <c r="J196" s="223">
        <f>BK196</f>
        <v>0</v>
      </c>
      <c r="K196" s="209"/>
      <c r="L196" s="214"/>
      <c r="M196" s="215"/>
      <c r="N196" s="216"/>
      <c r="O196" s="216"/>
      <c r="P196" s="217">
        <f>SUM(P197:P200)</f>
        <v>0</v>
      </c>
      <c r="Q196" s="216"/>
      <c r="R196" s="217">
        <f>SUM(R197:R200)</f>
        <v>0</v>
      </c>
      <c r="S196" s="216"/>
      <c r="T196" s="218">
        <f>SUM(T197:T200)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9" t="s">
        <v>81</v>
      </c>
      <c r="AT196" s="220" t="s">
        <v>72</v>
      </c>
      <c r="AU196" s="220" t="s">
        <v>81</v>
      </c>
      <c r="AY196" s="219" t="s">
        <v>188</v>
      </c>
      <c r="BK196" s="221">
        <f>SUM(BK197:BK200)</f>
        <v>0</v>
      </c>
    </row>
    <row r="197" s="2" customFormat="1" ht="37.8" customHeight="1">
      <c r="A197" s="35"/>
      <c r="B197" s="36"/>
      <c r="C197" s="224" t="s">
        <v>352</v>
      </c>
      <c r="D197" s="224" t="s">
        <v>190</v>
      </c>
      <c r="E197" s="225" t="s">
        <v>353</v>
      </c>
      <c r="F197" s="226" t="s">
        <v>354</v>
      </c>
      <c r="G197" s="227" t="s">
        <v>254</v>
      </c>
      <c r="H197" s="228">
        <v>3</v>
      </c>
      <c r="I197" s="229"/>
      <c r="J197" s="230">
        <f>ROUND(I197*H197,2)</f>
        <v>0</v>
      </c>
      <c r="K197" s="231"/>
      <c r="L197" s="41"/>
      <c r="M197" s="232" t="s">
        <v>1</v>
      </c>
      <c r="N197" s="233" t="s">
        <v>38</v>
      </c>
      <c r="O197" s="88"/>
      <c r="P197" s="234">
        <f>O197*H197</f>
        <v>0</v>
      </c>
      <c r="Q197" s="234">
        <v>0</v>
      </c>
      <c r="R197" s="234">
        <f>Q197*H197</f>
        <v>0</v>
      </c>
      <c r="S197" s="234">
        <v>0</v>
      </c>
      <c r="T197" s="23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6" t="s">
        <v>194</v>
      </c>
      <c r="AT197" s="236" t="s">
        <v>190</v>
      </c>
      <c r="AU197" s="236" t="s">
        <v>83</v>
      </c>
      <c r="AY197" s="14" t="s">
        <v>188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4" t="s">
        <v>81</v>
      </c>
      <c r="BK197" s="237">
        <f>ROUND(I197*H197,2)</f>
        <v>0</v>
      </c>
      <c r="BL197" s="14" t="s">
        <v>194</v>
      </c>
      <c r="BM197" s="236" t="s">
        <v>355</v>
      </c>
    </row>
    <row r="198" s="2" customFormat="1" ht="14.4" customHeight="1">
      <c r="A198" s="35"/>
      <c r="B198" s="36"/>
      <c r="C198" s="238" t="s">
        <v>275</v>
      </c>
      <c r="D198" s="238" t="s">
        <v>216</v>
      </c>
      <c r="E198" s="239" t="s">
        <v>356</v>
      </c>
      <c r="F198" s="240" t="s">
        <v>357</v>
      </c>
      <c r="G198" s="241" t="s">
        <v>254</v>
      </c>
      <c r="H198" s="242">
        <v>3</v>
      </c>
      <c r="I198" s="243"/>
      <c r="J198" s="244">
        <f>ROUND(I198*H198,2)</f>
        <v>0</v>
      </c>
      <c r="K198" s="245"/>
      <c r="L198" s="246"/>
      <c r="M198" s="247" t="s">
        <v>1</v>
      </c>
      <c r="N198" s="248" t="s">
        <v>38</v>
      </c>
      <c r="O198" s="88"/>
      <c r="P198" s="234">
        <f>O198*H198</f>
        <v>0</v>
      </c>
      <c r="Q198" s="234">
        <v>0</v>
      </c>
      <c r="R198" s="234">
        <f>Q198*H198</f>
        <v>0</v>
      </c>
      <c r="S198" s="234">
        <v>0</v>
      </c>
      <c r="T198" s="23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6" t="s">
        <v>203</v>
      </c>
      <c r="AT198" s="236" t="s">
        <v>216</v>
      </c>
      <c r="AU198" s="236" t="s">
        <v>83</v>
      </c>
      <c r="AY198" s="14" t="s">
        <v>188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4" t="s">
        <v>81</v>
      </c>
      <c r="BK198" s="237">
        <f>ROUND(I198*H198,2)</f>
        <v>0</v>
      </c>
      <c r="BL198" s="14" t="s">
        <v>194</v>
      </c>
      <c r="BM198" s="236" t="s">
        <v>358</v>
      </c>
    </row>
    <row r="199" s="2" customFormat="1" ht="37.8" customHeight="1">
      <c r="A199" s="35"/>
      <c r="B199" s="36"/>
      <c r="C199" s="224" t="s">
        <v>359</v>
      </c>
      <c r="D199" s="224" t="s">
        <v>190</v>
      </c>
      <c r="E199" s="225" t="s">
        <v>360</v>
      </c>
      <c r="F199" s="226" t="s">
        <v>361</v>
      </c>
      <c r="G199" s="227" t="s">
        <v>254</v>
      </c>
      <c r="H199" s="228">
        <v>13</v>
      </c>
      <c r="I199" s="229"/>
      <c r="J199" s="230">
        <f>ROUND(I199*H199,2)</f>
        <v>0</v>
      </c>
      <c r="K199" s="231"/>
      <c r="L199" s="41"/>
      <c r="M199" s="232" t="s">
        <v>1</v>
      </c>
      <c r="N199" s="233" t="s">
        <v>38</v>
      </c>
      <c r="O199" s="88"/>
      <c r="P199" s="234">
        <f>O199*H199</f>
        <v>0</v>
      </c>
      <c r="Q199" s="234">
        <v>0</v>
      </c>
      <c r="R199" s="234">
        <f>Q199*H199</f>
        <v>0</v>
      </c>
      <c r="S199" s="234">
        <v>0</v>
      </c>
      <c r="T199" s="23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6" t="s">
        <v>194</v>
      </c>
      <c r="AT199" s="236" t="s">
        <v>190</v>
      </c>
      <c r="AU199" s="236" t="s">
        <v>83</v>
      </c>
      <c r="AY199" s="14" t="s">
        <v>188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4" t="s">
        <v>81</v>
      </c>
      <c r="BK199" s="237">
        <f>ROUND(I199*H199,2)</f>
        <v>0</v>
      </c>
      <c r="BL199" s="14" t="s">
        <v>194</v>
      </c>
      <c r="BM199" s="236" t="s">
        <v>362</v>
      </c>
    </row>
    <row r="200" s="2" customFormat="1" ht="37.8" customHeight="1">
      <c r="A200" s="35"/>
      <c r="B200" s="36"/>
      <c r="C200" s="224" t="s">
        <v>278</v>
      </c>
      <c r="D200" s="224" t="s">
        <v>190</v>
      </c>
      <c r="E200" s="225" t="s">
        <v>363</v>
      </c>
      <c r="F200" s="226" t="s">
        <v>364</v>
      </c>
      <c r="G200" s="227" t="s">
        <v>254</v>
      </c>
      <c r="H200" s="228">
        <v>13</v>
      </c>
      <c r="I200" s="229"/>
      <c r="J200" s="230">
        <f>ROUND(I200*H200,2)</f>
        <v>0</v>
      </c>
      <c r="K200" s="231"/>
      <c r="L200" s="41"/>
      <c r="M200" s="232" t="s">
        <v>1</v>
      </c>
      <c r="N200" s="233" t="s">
        <v>38</v>
      </c>
      <c r="O200" s="88"/>
      <c r="P200" s="234">
        <f>O200*H200</f>
        <v>0</v>
      </c>
      <c r="Q200" s="234">
        <v>0</v>
      </c>
      <c r="R200" s="234">
        <f>Q200*H200</f>
        <v>0</v>
      </c>
      <c r="S200" s="234">
        <v>0</v>
      </c>
      <c r="T200" s="23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6" t="s">
        <v>194</v>
      </c>
      <c r="AT200" s="236" t="s">
        <v>190</v>
      </c>
      <c r="AU200" s="236" t="s">
        <v>83</v>
      </c>
      <c r="AY200" s="14" t="s">
        <v>188</v>
      </c>
      <c r="BE200" s="237">
        <f>IF(N200="základní",J200,0)</f>
        <v>0</v>
      </c>
      <c r="BF200" s="237">
        <f>IF(N200="snížená",J200,0)</f>
        <v>0</v>
      </c>
      <c r="BG200" s="237">
        <f>IF(N200="zákl. přenesená",J200,0)</f>
        <v>0</v>
      </c>
      <c r="BH200" s="237">
        <f>IF(N200="sníž. přenesená",J200,0)</f>
        <v>0</v>
      </c>
      <c r="BI200" s="237">
        <f>IF(N200="nulová",J200,0)</f>
        <v>0</v>
      </c>
      <c r="BJ200" s="14" t="s">
        <v>81</v>
      </c>
      <c r="BK200" s="237">
        <f>ROUND(I200*H200,2)</f>
        <v>0</v>
      </c>
      <c r="BL200" s="14" t="s">
        <v>194</v>
      </c>
      <c r="BM200" s="236" t="s">
        <v>365</v>
      </c>
    </row>
    <row r="201" s="12" customFormat="1" ht="22.8" customHeight="1">
      <c r="A201" s="12"/>
      <c r="B201" s="208"/>
      <c r="C201" s="209"/>
      <c r="D201" s="210" t="s">
        <v>72</v>
      </c>
      <c r="E201" s="222" t="s">
        <v>220</v>
      </c>
      <c r="F201" s="222" t="s">
        <v>366</v>
      </c>
      <c r="G201" s="209"/>
      <c r="H201" s="209"/>
      <c r="I201" s="212"/>
      <c r="J201" s="223">
        <f>BK201</f>
        <v>0</v>
      </c>
      <c r="K201" s="209"/>
      <c r="L201" s="214"/>
      <c r="M201" s="215"/>
      <c r="N201" s="216"/>
      <c r="O201" s="216"/>
      <c r="P201" s="217">
        <f>SUM(P202:P246)</f>
        <v>0</v>
      </c>
      <c r="Q201" s="216"/>
      <c r="R201" s="217">
        <f>SUM(R202:R246)</f>
        <v>0</v>
      </c>
      <c r="S201" s="216"/>
      <c r="T201" s="218">
        <f>SUM(T202:T246)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9" t="s">
        <v>81</v>
      </c>
      <c r="AT201" s="220" t="s">
        <v>72</v>
      </c>
      <c r="AU201" s="220" t="s">
        <v>81</v>
      </c>
      <c r="AY201" s="219" t="s">
        <v>188</v>
      </c>
      <c r="BK201" s="221">
        <f>SUM(BK202:BK246)</f>
        <v>0</v>
      </c>
    </row>
    <row r="202" s="2" customFormat="1" ht="24.15" customHeight="1">
      <c r="A202" s="35"/>
      <c r="B202" s="36"/>
      <c r="C202" s="224" t="s">
        <v>367</v>
      </c>
      <c r="D202" s="224" t="s">
        <v>190</v>
      </c>
      <c r="E202" s="225" t="s">
        <v>368</v>
      </c>
      <c r="F202" s="226" t="s">
        <v>369</v>
      </c>
      <c r="G202" s="227" t="s">
        <v>235</v>
      </c>
      <c r="H202" s="228">
        <v>2</v>
      </c>
      <c r="I202" s="229"/>
      <c r="J202" s="230">
        <f>ROUND(I202*H202,2)</f>
        <v>0</v>
      </c>
      <c r="K202" s="231"/>
      <c r="L202" s="41"/>
      <c r="M202" s="232" t="s">
        <v>1</v>
      </c>
      <c r="N202" s="233" t="s">
        <v>38</v>
      </c>
      <c r="O202" s="88"/>
      <c r="P202" s="234">
        <f>O202*H202</f>
        <v>0</v>
      </c>
      <c r="Q202" s="234">
        <v>0</v>
      </c>
      <c r="R202" s="234">
        <f>Q202*H202</f>
        <v>0</v>
      </c>
      <c r="S202" s="234">
        <v>0</v>
      </c>
      <c r="T202" s="23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6" t="s">
        <v>194</v>
      </c>
      <c r="AT202" s="236" t="s">
        <v>190</v>
      </c>
      <c r="AU202" s="236" t="s">
        <v>83</v>
      </c>
      <c r="AY202" s="14" t="s">
        <v>188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4" t="s">
        <v>81</v>
      </c>
      <c r="BK202" s="237">
        <f>ROUND(I202*H202,2)</f>
        <v>0</v>
      </c>
      <c r="BL202" s="14" t="s">
        <v>194</v>
      </c>
      <c r="BM202" s="236" t="s">
        <v>370</v>
      </c>
    </row>
    <row r="203" s="2" customFormat="1" ht="24.15" customHeight="1">
      <c r="A203" s="35"/>
      <c r="B203" s="36"/>
      <c r="C203" s="238" t="s">
        <v>282</v>
      </c>
      <c r="D203" s="238" t="s">
        <v>216</v>
      </c>
      <c r="E203" s="239" t="s">
        <v>371</v>
      </c>
      <c r="F203" s="240" t="s">
        <v>372</v>
      </c>
      <c r="G203" s="241" t="s">
        <v>235</v>
      </c>
      <c r="H203" s="242">
        <v>2.02</v>
      </c>
      <c r="I203" s="243"/>
      <c r="J203" s="244">
        <f>ROUND(I203*H203,2)</f>
        <v>0</v>
      </c>
      <c r="K203" s="245"/>
      <c r="L203" s="246"/>
      <c r="M203" s="247" t="s">
        <v>1</v>
      </c>
      <c r="N203" s="248" t="s">
        <v>38</v>
      </c>
      <c r="O203" s="88"/>
      <c r="P203" s="234">
        <f>O203*H203</f>
        <v>0</v>
      </c>
      <c r="Q203" s="234">
        <v>0</v>
      </c>
      <c r="R203" s="234">
        <f>Q203*H203</f>
        <v>0</v>
      </c>
      <c r="S203" s="234">
        <v>0</v>
      </c>
      <c r="T203" s="23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6" t="s">
        <v>203</v>
      </c>
      <c r="AT203" s="236" t="s">
        <v>216</v>
      </c>
      <c r="AU203" s="236" t="s">
        <v>83</v>
      </c>
      <c r="AY203" s="14" t="s">
        <v>188</v>
      </c>
      <c r="BE203" s="237">
        <f>IF(N203="základní",J203,0)</f>
        <v>0</v>
      </c>
      <c r="BF203" s="237">
        <f>IF(N203="snížená",J203,0)</f>
        <v>0</v>
      </c>
      <c r="BG203" s="237">
        <f>IF(N203="zákl. přenesená",J203,0)</f>
        <v>0</v>
      </c>
      <c r="BH203" s="237">
        <f>IF(N203="sníž. přenesená",J203,0)</f>
        <v>0</v>
      </c>
      <c r="BI203" s="237">
        <f>IF(N203="nulová",J203,0)</f>
        <v>0</v>
      </c>
      <c r="BJ203" s="14" t="s">
        <v>81</v>
      </c>
      <c r="BK203" s="237">
        <f>ROUND(I203*H203,2)</f>
        <v>0</v>
      </c>
      <c r="BL203" s="14" t="s">
        <v>194</v>
      </c>
      <c r="BM203" s="236" t="s">
        <v>373</v>
      </c>
    </row>
    <row r="204" s="2" customFormat="1" ht="14.4" customHeight="1">
      <c r="A204" s="35"/>
      <c r="B204" s="36"/>
      <c r="C204" s="238" t="s">
        <v>374</v>
      </c>
      <c r="D204" s="238" t="s">
        <v>216</v>
      </c>
      <c r="E204" s="239" t="s">
        <v>375</v>
      </c>
      <c r="F204" s="240" t="s">
        <v>376</v>
      </c>
      <c r="G204" s="241" t="s">
        <v>235</v>
      </c>
      <c r="H204" s="242">
        <v>2.02</v>
      </c>
      <c r="I204" s="243"/>
      <c r="J204" s="244">
        <f>ROUND(I204*H204,2)</f>
        <v>0</v>
      </c>
      <c r="K204" s="245"/>
      <c r="L204" s="246"/>
      <c r="M204" s="247" t="s">
        <v>1</v>
      </c>
      <c r="N204" s="248" t="s">
        <v>38</v>
      </c>
      <c r="O204" s="88"/>
      <c r="P204" s="234">
        <f>O204*H204</f>
        <v>0</v>
      </c>
      <c r="Q204" s="234">
        <v>0</v>
      </c>
      <c r="R204" s="234">
        <f>Q204*H204</f>
        <v>0</v>
      </c>
      <c r="S204" s="234">
        <v>0</v>
      </c>
      <c r="T204" s="23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6" t="s">
        <v>203</v>
      </c>
      <c r="AT204" s="236" t="s">
        <v>216</v>
      </c>
      <c r="AU204" s="236" t="s">
        <v>83</v>
      </c>
      <c r="AY204" s="14" t="s">
        <v>188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4" t="s">
        <v>81</v>
      </c>
      <c r="BK204" s="237">
        <f>ROUND(I204*H204,2)</f>
        <v>0</v>
      </c>
      <c r="BL204" s="14" t="s">
        <v>194</v>
      </c>
      <c r="BM204" s="236" t="s">
        <v>377</v>
      </c>
    </row>
    <row r="205" s="2" customFormat="1" ht="37.8" customHeight="1">
      <c r="A205" s="35"/>
      <c r="B205" s="36"/>
      <c r="C205" s="224" t="s">
        <v>285</v>
      </c>
      <c r="D205" s="224" t="s">
        <v>190</v>
      </c>
      <c r="E205" s="225" t="s">
        <v>378</v>
      </c>
      <c r="F205" s="226" t="s">
        <v>379</v>
      </c>
      <c r="G205" s="227" t="s">
        <v>223</v>
      </c>
      <c r="H205" s="228">
        <v>994.10500000000002</v>
      </c>
      <c r="I205" s="229"/>
      <c r="J205" s="230">
        <f>ROUND(I205*H205,2)</f>
        <v>0</v>
      </c>
      <c r="K205" s="231"/>
      <c r="L205" s="41"/>
      <c r="M205" s="232" t="s">
        <v>1</v>
      </c>
      <c r="N205" s="233" t="s">
        <v>38</v>
      </c>
      <c r="O205" s="88"/>
      <c r="P205" s="234">
        <f>O205*H205</f>
        <v>0</v>
      </c>
      <c r="Q205" s="234">
        <v>0</v>
      </c>
      <c r="R205" s="234">
        <f>Q205*H205</f>
        <v>0</v>
      </c>
      <c r="S205" s="234">
        <v>0</v>
      </c>
      <c r="T205" s="23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6" t="s">
        <v>194</v>
      </c>
      <c r="AT205" s="236" t="s">
        <v>190</v>
      </c>
      <c r="AU205" s="236" t="s">
        <v>83</v>
      </c>
      <c r="AY205" s="14" t="s">
        <v>188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4" t="s">
        <v>81</v>
      </c>
      <c r="BK205" s="237">
        <f>ROUND(I205*H205,2)</f>
        <v>0</v>
      </c>
      <c r="BL205" s="14" t="s">
        <v>194</v>
      </c>
      <c r="BM205" s="236" t="s">
        <v>380</v>
      </c>
    </row>
    <row r="206" s="2" customFormat="1" ht="49.05" customHeight="1">
      <c r="A206" s="35"/>
      <c r="B206" s="36"/>
      <c r="C206" s="224" t="s">
        <v>381</v>
      </c>
      <c r="D206" s="224" t="s">
        <v>190</v>
      </c>
      <c r="E206" s="225" t="s">
        <v>382</v>
      </c>
      <c r="F206" s="226" t="s">
        <v>383</v>
      </c>
      <c r="G206" s="227" t="s">
        <v>223</v>
      </c>
      <c r="H206" s="228">
        <v>268408.34999999998</v>
      </c>
      <c r="I206" s="229"/>
      <c r="J206" s="230">
        <f>ROUND(I206*H206,2)</f>
        <v>0</v>
      </c>
      <c r="K206" s="231"/>
      <c r="L206" s="41"/>
      <c r="M206" s="232" t="s">
        <v>1</v>
      </c>
      <c r="N206" s="233" t="s">
        <v>38</v>
      </c>
      <c r="O206" s="88"/>
      <c r="P206" s="234">
        <f>O206*H206</f>
        <v>0</v>
      </c>
      <c r="Q206" s="234">
        <v>0</v>
      </c>
      <c r="R206" s="234">
        <f>Q206*H206</f>
        <v>0</v>
      </c>
      <c r="S206" s="234">
        <v>0</v>
      </c>
      <c r="T206" s="23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6" t="s">
        <v>194</v>
      </c>
      <c r="AT206" s="236" t="s">
        <v>190</v>
      </c>
      <c r="AU206" s="236" t="s">
        <v>83</v>
      </c>
      <c r="AY206" s="14" t="s">
        <v>188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4" t="s">
        <v>81</v>
      </c>
      <c r="BK206" s="237">
        <f>ROUND(I206*H206,2)</f>
        <v>0</v>
      </c>
      <c r="BL206" s="14" t="s">
        <v>194</v>
      </c>
      <c r="BM206" s="236" t="s">
        <v>384</v>
      </c>
    </row>
    <row r="207" s="2" customFormat="1" ht="37.8" customHeight="1">
      <c r="A207" s="35"/>
      <c r="B207" s="36"/>
      <c r="C207" s="224" t="s">
        <v>290</v>
      </c>
      <c r="D207" s="224" t="s">
        <v>190</v>
      </c>
      <c r="E207" s="225" t="s">
        <v>385</v>
      </c>
      <c r="F207" s="226" t="s">
        <v>386</v>
      </c>
      <c r="G207" s="227" t="s">
        <v>223</v>
      </c>
      <c r="H207" s="228">
        <v>940.10500000000002</v>
      </c>
      <c r="I207" s="229"/>
      <c r="J207" s="230">
        <f>ROUND(I207*H207,2)</f>
        <v>0</v>
      </c>
      <c r="K207" s="231"/>
      <c r="L207" s="41"/>
      <c r="M207" s="232" t="s">
        <v>1</v>
      </c>
      <c r="N207" s="233" t="s">
        <v>38</v>
      </c>
      <c r="O207" s="88"/>
      <c r="P207" s="234">
        <f>O207*H207</f>
        <v>0</v>
      </c>
      <c r="Q207" s="234">
        <v>0</v>
      </c>
      <c r="R207" s="234">
        <f>Q207*H207</f>
        <v>0</v>
      </c>
      <c r="S207" s="234">
        <v>0</v>
      </c>
      <c r="T207" s="23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6" t="s">
        <v>194</v>
      </c>
      <c r="AT207" s="236" t="s">
        <v>190</v>
      </c>
      <c r="AU207" s="236" t="s">
        <v>83</v>
      </c>
      <c r="AY207" s="14" t="s">
        <v>188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4" t="s">
        <v>81</v>
      </c>
      <c r="BK207" s="237">
        <f>ROUND(I207*H207,2)</f>
        <v>0</v>
      </c>
      <c r="BL207" s="14" t="s">
        <v>194</v>
      </c>
      <c r="BM207" s="236" t="s">
        <v>387</v>
      </c>
    </row>
    <row r="208" s="2" customFormat="1" ht="24.15" customHeight="1">
      <c r="A208" s="35"/>
      <c r="B208" s="36"/>
      <c r="C208" s="224" t="s">
        <v>388</v>
      </c>
      <c r="D208" s="224" t="s">
        <v>190</v>
      </c>
      <c r="E208" s="225" t="s">
        <v>389</v>
      </c>
      <c r="F208" s="226" t="s">
        <v>390</v>
      </c>
      <c r="G208" s="227" t="s">
        <v>223</v>
      </c>
      <c r="H208" s="228">
        <v>994.10500000000002</v>
      </c>
      <c r="I208" s="229"/>
      <c r="J208" s="230">
        <f>ROUND(I208*H208,2)</f>
        <v>0</v>
      </c>
      <c r="K208" s="231"/>
      <c r="L208" s="41"/>
      <c r="M208" s="232" t="s">
        <v>1</v>
      </c>
      <c r="N208" s="233" t="s">
        <v>38</v>
      </c>
      <c r="O208" s="88"/>
      <c r="P208" s="234">
        <f>O208*H208</f>
        <v>0</v>
      </c>
      <c r="Q208" s="234">
        <v>0</v>
      </c>
      <c r="R208" s="234">
        <f>Q208*H208</f>
        <v>0</v>
      </c>
      <c r="S208" s="234">
        <v>0</v>
      </c>
      <c r="T208" s="23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6" t="s">
        <v>194</v>
      </c>
      <c r="AT208" s="236" t="s">
        <v>190</v>
      </c>
      <c r="AU208" s="236" t="s">
        <v>83</v>
      </c>
      <c r="AY208" s="14" t="s">
        <v>188</v>
      </c>
      <c r="BE208" s="237">
        <f>IF(N208="základní",J208,0)</f>
        <v>0</v>
      </c>
      <c r="BF208" s="237">
        <f>IF(N208="snížená",J208,0)</f>
        <v>0</v>
      </c>
      <c r="BG208" s="237">
        <f>IF(N208="zákl. přenesená",J208,0)</f>
        <v>0</v>
      </c>
      <c r="BH208" s="237">
        <f>IF(N208="sníž. přenesená",J208,0)</f>
        <v>0</v>
      </c>
      <c r="BI208" s="237">
        <f>IF(N208="nulová",J208,0)</f>
        <v>0</v>
      </c>
      <c r="BJ208" s="14" t="s">
        <v>81</v>
      </c>
      <c r="BK208" s="237">
        <f>ROUND(I208*H208,2)</f>
        <v>0</v>
      </c>
      <c r="BL208" s="14" t="s">
        <v>194</v>
      </c>
      <c r="BM208" s="236" t="s">
        <v>391</v>
      </c>
    </row>
    <row r="209" s="2" customFormat="1" ht="24.15" customHeight="1">
      <c r="A209" s="35"/>
      <c r="B209" s="36"/>
      <c r="C209" s="224" t="s">
        <v>294</v>
      </c>
      <c r="D209" s="224" t="s">
        <v>190</v>
      </c>
      <c r="E209" s="225" t="s">
        <v>392</v>
      </c>
      <c r="F209" s="226" t="s">
        <v>393</v>
      </c>
      <c r="G209" s="227" t="s">
        <v>223</v>
      </c>
      <c r="H209" s="228">
        <v>268408.34999999998</v>
      </c>
      <c r="I209" s="229"/>
      <c r="J209" s="230">
        <f>ROUND(I209*H209,2)</f>
        <v>0</v>
      </c>
      <c r="K209" s="231"/>
      <c r="L209" s="41"/>
      <c r="M209" s="232" t="s">
        <v>1</v>
      </c>
      <c r="N209" s="233" t="s">
        <v>38</v>
      </c>
      <c r="O209" s="88"/>
      <c r="P209" s="234">
        <f>O209*H209</f>
        <v>0</v>
      </c>
      <c r="Q209" s="234">
        <v>0</v>
      </c>
      <c r="R209" s="234">
        <f>Q209*H209</f>
        <v>0</v>
      </c>
      <c r="S209" s="234">
        <v>0</v>
      </c>
      <c r="T209" s="23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6" t="s">
        <v>194</v>
      </c>
      <c r="AT209" s="236" t="s">
        <v>190</v>
      </c>
      <c r="AU209" s="236" t="s">
        <v>83</v>
      </c>
      <c r="AY209" s="14" t="s">
        <v>188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4" t="s">
        <v>81</v>
      </c>
      <c r="BK209" s="237">
        <f>ROUND(I209*H209,2)</f>
        <v>0</v>
      </c>
      <c r="BL209" s="14" t="s">
        <v>194</v>
      </c>
      <c r="BM209" s="236" t="s">
        <v>394</v>
      </c>
    </row>
    <row r="210" s="2" customFormat="1" ht="24.15" customHeight="1">
      <c r="A210" s="35"/>
      <c r="B210" s="36"/>
      <c r="C210" s="224" t="s">
        <v>395</v>
      </c>
      <c r="D210" s="224" t="s">
        <v>190</v>
      </c>
      <c r="E210" s="225" t="s">
        <v>396</v>
      </c>
      <c r="F210" s="226" t="s">
        <v>397</v>
      </c>
      <c r="G210" s="227" t="s">
        <v>223</v>
      </c>
      <c r="H210" s="228">
        <v>994.10500000000002</v>
      </c>
      <c r="I210" s="229"/>
      <c r="J210" s="230">
        <f>ROUND(I210*H210,2)</f>
        <v>0</v>
      </c>
      <c r="K210" s="231"/>
      <c r="L210" s="41"/>
      <c r="M210" s="232" t="s">
        <v>1</v>
      </c>
      <c r="N210" s="233" t="s">
        <v>38</v>
      </c>
      <c r="O210" s="88"/>
      <c r="P210" s="234">
        <f>O210*H210</f>
        <v>0</v>
      </c>
      <c r="Q210" s="234">
        <v>0</v>
      </c>
      <c r="R210" s="234">
        <f>Q210*H210</f>
        <v>0</v>
      </c>
      <c r="S210" s="234">
        <v>0</v>
      </c>
      <c r="T210" s="23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6" t="s">
        <v>194</v>
      </c>
      <c r="AT210" s="236" t="s">
        <v>190</v>
      </c>
      <c r="AU210" s="236" t="s">
        <v>83</v>
      </c>
      <c r="AY210" s="14" t="s">
        <v>188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4" t="s">
        <v>81</v>
      </c>
      <c r="BK210" s="237">
        <f>ROUND(I210*H210,2)</f>
        <v>0</v>
      </c>
      <c r="BL210" s="14" t="s">
        <v>194</v>
      </c>
      <c r="BM210" s="236" t="s">
        <v>398</v>
      </c>
    </row>
    <row r="211" s="2" customFormat="1" ht="24.15" customHeight="1">
      <c r="A211" s="35"/>
      <c r="B211" s="36"/>
      <c r="C211" s="224" t="s">
        <v>298</v>
      </c>
      <c r="D211" s="224" t="s">
        <v>190</v>
      </c>
      <c r="E211" s="225" t="s">
        <v>399</v>
      </c>
      <c r="F211" s="226" t="s">
        <v>400</v>
      </c>
      <c r="G211" s="227" t="s">
        <v>401</v>
      </c>
      <c r="H211" s="228">
        <v>24</v>
      </c>
      <c r="I211" s="229"/>
      <c r="J211" s="230">
        <f>ROUND(I211*H211,2)</f>
        <v>0</v>
      </c>
      <c r="K211" s="231"/>
      <c r="L211" s="41"/>
      <c r="M211" s="232" t="s">
        <v>1</v>
      </c>
      <c r="N211" s="233" t="s">
        <v>38</v>
      </c>
      <c r="O211" s="88"/>
      <c r="P211" s="234">
        <f>O211*H211</f>
        <v>0</v>
      </c>
      <c r="Q211" s="234">
        <v>0</v>
      </c>
      <c r="R211" s="234">
        <f>Q211*H211</f>
        <v>0</v>
      </c>
      <c r="S211" s="234">
        <v>0</v>
      </c>
      <c r="T211" s="23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6" t="s">
        <v>194</v>
      </c>
      <c r="AT211" s="236" t="s">
        <v>190</v>
      </c>
      <c r="AU211" s="236" t="s">
        <v>83</v>
      </c>
      <c r="AY211" s="14" t="s">
        <v>188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4" t="s">
        <v>81</v>
      </c>
      <c r="BK211" s="237">
        <f>ROUND(I211*H211,2)</f>
        <v>0</v>
      </c>
      <c r="BL211" s="14" t="s">
        <v>194</v>
      </c>
      <c r="BM211" s="236" t="s">
        <v>402</v>
      </c>
    </row>
    <row r="212" s="2" customFormat="1" ht="37.8" customHeight="1">
      <c r="A212" s="35"/>
      <c r="B212" s="36"/>
      <c r="C212" s="224" t="s">
        <v>403</v>
      </c>
      <c r="D212" s="224" t="s">
        <v>190</v>
      </c>
      <c r="E212" s="225" t="s">
        <v>404</v>
      </c>
      <c r="F212" s="226" t="s">
        <v>405</v>
      </c>
      <c r="G212" s="227" t="s">
        <v>223</v>
      </c>
      <c r="H212" s="228">
        <v>162.5</v>
      </c>
      <c r="I212" s="229"/>
      <c r="J212" s="230">
        <f>ROUND(I212*H212,2)</f>
        <v>0</v>
      </c>
      <c r="K212" s="231"/>
      <c r="L212" s="41"/>
      <c r="M212" s="232" t="s">
        <v>1</v>
      </c>
      <c r="N212" s="233" t="s">
        <v>38</v>
      </c>
      <c r="O212" s="88"/>
      <c r="P212" s="234">
        <f>O212*H212</f>
        <v>0</v>
      </c>
      <c r="Q212" s="234">
        <v>0</v>
      </c>
      <c r="R212" s="234">
        <f>Q212*H212</f>
        <v>0</v>
      </c>
      <c r="S212" s="234">
        <v>0</v>
      </c>
      <c r="T212" s="23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6" t="s">
        <v>194</v>
      </c>
      <c r="AT212" s="236" t="s">
        <v>190</v>
      </c>
      <c r="AU212" s="236" t="s">
        <v>83</v>
      </c>
      <c r="AY212" s="14" t="s">
        <v>188</v>
      </c>
      <c r="BE212" s="237">
        <f>IF(N212="základní",J212,0)</f>
        <v>0</v>
      </c>
      <c r="BF212" s="237">
        <f>IF(N212="snížená",J212,0)</f>
        <v>0</v>
      </c>
      <c r="BG212" s="237">
        <f>IF(N212="zákl. přenesená",J212,0)</f>
        <v>0</v>
      </c>
      <c r="BH212" s="237">
        <f>IF(N212="sníž. přenesená",J212,0)</f>
        <v>0</v>
      </c>
      <c r="BI212" s="237">
        <f>IF(N212="nulová",J212,0)</f>
        <v>0</v>
      </c>
      <c r="BJ212" s="14" t="s">
        <v>81</v>
      </c>
      <c r="BK212" s="237">
        <f>ROUND(I212*H212,2)</f>
        <v>0</v>
      </c>
      <c r="BL212" s="14" t="s">
        <v>194</v>
      </c>
      <c r="BM212" s="236" t="s">
        <v>406</v>
      </c>
    </row>
    <row r="213" s="2" customFormat="1" ht="37.8" customHeight="1">
      <c r="A213" s="35"/>
      <c r="B213" s="36"/>
      <c r="C213" s="224" t="s">
        <v>301</v>
      </c>
      <c r="D213" s="224" t="s">
        <v>190</v>
      </c>
      <c r="E213" s="225" t="s">
        <v>407</v>
      </c>
      <c r="F213" s="226" t="s">
        <v>408</v>
      </c>
      <c r="G213" s="227" t="s">
        <v>223</v>
      </c>
      <c r="H213" s="228">
        <v>858.75999999999999</v>
      </c>
      <c r="I213" s="229"/>
      <c r="J213" s="230">
        <f>ROUND(I213*H213,2)</f>
        <v>0</v>
      </c>
      <c r="K213" s="231"/>
      <c r="L213" s="41"/>
      <c r="M213" s="232" t="s">
        <v>1</v>
      </c>
      <c r="N213" s="233" t="s">
        <v>38</v>
      </c>
      <c r="O213" s="88"/>
      <c r="P213" s="234">
        <f>O213*H213</f>
        <v>0</v>
      </c>
      <c r="Q213" s="234">
        <v>0</v>
      </c>
      <c r="R213" s="234">
        <f>Q213*H213</f>
        <v>0</v>
      </c>
      <c r="S213" s="234">
        <v>0</v>
      </c>
      <c r="T213" s="23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6" t="s">
        <v>194</v>
      </c>
      <c r="AT213" s="236" t="s">
        <v>190</v>
      </c>
      <c r="AU213" s="236" t="s">
        <v>83</v>
      </c>
      <c r="AY213" s="14" t="s">
        <v>188</v>
      </c>
      <c r="BE213" s="237">
        <f>IF(N213="základní",J213,0)</f>
        <v>0</v>
      </c>
      <c r="BF213" s="237">
        <f>IF(N213="snížená",J213,0)</f>
        <v>0</v>
      </c>
      <c r="BG213" s="237">
        <f>IF(N213="zákl. přenesená",J213,0)</f>
        <v>0</v>
      </c>
      <c r="BH213" s="237">
        <f>IF(N213="sníž. přenesená",J213,0)</f>
        <v>0</v>
      </c>
      <c r="BI213" s="237">
        <f>IF(N213="nulová",J213,0)</f>
        <v>0</v>
      </c>
      <c r="BJ213" s="14" t="s">
        <v>81</v>
      </c>
      <c r="BK213" s="237">
        <f>ROUND(I213*H213,2)</f>
        <v>0</v>
      </c>
      <c r="BL213" s="14" t="s">
        <v>194</v>
      </c>
      <c r="BM213" s="236" t="s">
        <v>409</v>
      </c>
    </row>
    <row r="214" s="2" customFormat="1" ht="37.8" customHeight="1">
      <c r="A214" s="35"/>
      <c r="B214" s="36"/>
      <c r="C214" s="224" t="s">
        <v>410</v>
      </c>
      <c r="D214" s="224" t="s">
        <v>190</v>
      </c>
      <c r="E214" s="225" t="s">
        <v>411</v>
      </c>
      <c r="F214" s="226" t="s">
        <v>412</v>
      </c>
      <c r="G214" s="227" t="s">
        <v>223</v>
      </c>
      <c r="H214" s="228">
        <v>1021.26</v>
      </c>
      <c r="I214" s="229"/>
      <c r="J214" s="230">
        <f>ROUND(I214*H214,2)</f>
        <v>0</v>
      </c>
      <c r="K214" s="231"/>
      <c r="L214" s="41"/>
      <c r="M214" s="232" t="s">
        <v>1</v>
      </c>
      <c r="N214" s="233" t="s">
        <v>38</v>
      </c>
      <c r="O214" s="88"/>
      <c r="P214" s="234">
        <f>O214*H214</f>
        <v>0</v>
      </c>
      <c r="Q214" s="234">
        <v>0</v>
      </c>
      <c r="R214" s="234">
        <f>Q214*H214</f>
        <v>0</v>
      </c>
      <c r="S214" s="234">
        <v>0</v>
      </c>
      <c r="T214" s="23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6" t="s">
        <v>194</v>
      </c>
      <c r="AT214" s="236" t="s">
        <v>190</v>
      </c>
      <c r="AU214" s="236" t="s">
        <v>83</v>
      </c>
      <c r="AY214" s="14" t="s">
        <v>188</v>
      </c>
      <c r="BE214" s="237">
        <f>IF(N214="základní",J214,0)</f>
        <v>0</v>
      </c>
      <c r="BF214" s="237">
        <f>IF(N214="snížená",J214,0)</f>
        <v>0</v>
      </c>
      <c r="BG214" s="237">
        <f>IF(N214="zákl. přenesená",J214,0)</f>
        <v>0</v>
      </c>
      <c r="BH214" s="237">
        <f>IF(N214="sníž. přenesená",J214,0)</f>
        <v>0</v>
      </c>
      <c r="BI214" s="237">
        <f>IF(N214="nulová",J214,0)</f>
        <v>0</v>
      </c>
      <c r="BJ214" s="14" t="s">
        <v>81</v>
      </c>
      <c r="BK214" s="237">
        <f>ROUND(I214*H214,2)</f>
        <v>0</v>
      </c>
      <c r="BL214" s="14" t="s">
        <v>194</v>
      </c>
      <c r="BM214" s="236" t="s">
        <v>413</v>
      </c>
    </row>
    <row r="215" s="2" customFormat="1" ht="24.15" customHeight="1">
      <c r="A215" s="35"/>
      <c r="B215" s="36"/>
      <c r="C215" s="224" t="s">
        <v>305</v>
      </c>
      <c r="D215" s="224" t="s">
        <v>190</v>
      </c>
      <c r="E215" s="225" t="s">
        <v>414</v>
      </c>
      <c r="F215" s="226" t="s">
        <v>415</v>
      </c>
      <c r="G215" s="227" t="s">
        <v>223</v>
      </c>
      <c r="H215" s="228">
        <v>197.27000000000001</v>
      </c>
      <c r="I215" s="229"/>
      <c r="J215" s="230">
        <f>ROUND(I215*H215,2)</f>
        <v>0</v>
      </c>
      <c r="K215" s="231"/>
      <c r="L215" s="41"/>
      <c r="M215" s="232" t="s">
        <v>1</v>
      </c>
      <c r="N215" s="233" t="s">
        <v>38</v>
      </c>
      <c r="O215" s="88"/>
      <c r="P215" s="234">
        <f>O215*H215</f>
        <v>0</v>
      </c>
      <c r="Q215" s="234">
        <v>0</v>
      </c>
      <c r="R215" s="234">
        <f>Q215*H215</f>
        <v>0</v>
      </c>
      <c r="S215" s="234">
        <v>0</v>
      </c>
      <c r="T215" s="23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6" t="s">
        <v>194</v>
      </c>
      <c r="AT215" s="236" t="s">
        <v>190</v>
      </c>
      <c r="AU215" s="236" t="s">
        <v>83</v>
      </c>
      <c r="AY215" s="14" t="s">
        <v>188</v>
      </c>
      <c r="BE215" s="237">
        <f>IF(N215="základní",J215,0)</f>
        <v>0</v>
      </c>
      <c r="BF215" s="237">
        <f>IF(N215="snížená",J215,0)</f>
        <v>0</v>
      </c>
      <c r="BG215" s="237">
        <f>IF(N215="zákl. přenesená",J215,0)</f>
        <v>0</v>
      </c>
      <c r="BH215" s="237">
        <f>IF(N215="sníž. přenesená",J215,0)</f>
        <v>0</v>
      </c>
      <c r="BI215" s="237">
        <f>IF(N215="nulová",J215,0)</f>
        <v>0</v>
      </c>
      <c r="BJ215" s="14" t="s">
        <v>81</v>
      </c>
      <c r="BK215" s="237">
        <f>ROUND(I215*H215,2)</f>
        <v>0</v>
      </c>
      <c r="BL215" s="14" t="s">
        <v>194</v>
      </c>
      <c r="BM215" s="236" t="s">
        <v>416</v>
      </c>
    </row>
    <row r="216" s="2" customFormat="1" ht="24.15" customHeight="1">
      <c r="A216" s="35"/>
      <c r="B216" s="36"/>
      <c r="C216" s="224" t="s">
        <v>417</v>
      </c>
      <c r="D216" s="224" t="s">
        <v>190</v>
      </c>
      <c r="E216" s="225" t="s">
        <v>418</v>
      </c>
      <c r="F216" s="226" t="s">
        <v>419</v>
      </c>
      <c r="G216" s="227" t="s">
        <v>223</v>
      </c>
      <c r="H216" s="228">
        <v>197.27000000000001</v>
      </c>
      <c r="I216" s="229"/>
      <c r="J216" s="230">
        <f>ROUND(I216*H216,2)</f>
        <v>0</v>
      </c>
      <c r="K216" s="231"/>
      <c r="L216" s="41"/>
      <c r="M216" s="232" t="s">
        <v>1</v>
      </c>
      <c r="N216" s="233" t="s">
        <v>38</v>
      </c>
      <c r="O216" s="88"/>
      <c r="P216" s="234">
        <f>O216*H216</f>
        <v>0</v>
      </c>
      <c r="Q216" s="234">
        <v>0</v>
      </c>
      <c r="R216" s="234">
        <f>Q216*H216</f>
        <v>0</v>
      </c>
      <c r="S216" s="234">
        <v>0</v>
      </c>
      <c r="T216" s="23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6" t="s">
        <v>194</v>
      </c>
      <c r="AT216" s="236" t="s">
        <v>190</v>
      </c>
      <c r="AU216" s="236" t="s">
        <v>83</v>
      </c>
      <c r="AY216" s="14" t="s">
        <v>188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4" t="s">
        <v>81</v>
      </c>
      <c r="BK216" s="237">
        <f>ROUND(I216*H216,2)</f>
        <v>0</v>
      </c>
      <c r="BL216" s="14" t="s">
        <v>194</v>
      </c>
      <c r="BM216" s="236" t="s">
        <v>420</v>
      </c>
    </row>
    <row r="217" s="2" customFormat="1" ht="37.8" customHeight="1">
      <c r="A217" s="35"/>
      <c r="B217" s="36"/>
      <c r="C217" s="224" t="s">
        <v>308</v>
      </c>
      <c r="D217" s="224" t="s">
        <v>190</v>
      </c>
      <c r="E217" s="225" t="s">
        <v>421</v>
      </c>
      <c r="F217" s="226" t="s">
        <v>422</v>
      </c>
      <c r="G217" s="227" t="s">
        <v>254</v>
      </c>
      <c r="H217" s="228">
        <v>85</v>
      </c>
      <c r="I217" s="229"/>
      <c r="J217" s="230">
        <f>ROUND(I217*H217,2)</f>
        <v>0</v>
      </c>
      <c r="K217" s="231"/>
      <c r="L217" s="41"/>
      <c r="M217" s="232" t="s">
        <v>1</v>
      </c>
      <c r="N217" s="233" t="s">
        <v>38</v>
      </c>
      <c r="O217" s="88"/>
      <c r="P217" s="234">
        <f>O217*H217</f>
        <v>0</v>
      </c>
      <c r="Q217" s="234">
        <v>0</v>
      </c>
      <c r="R217" s="234">
        <f>Q217*H217</f>
        <v>0</v>
      </c>
      <c r="S217" s="234">
        <v>0</v>
      </c>
      <c r="T217" s="23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6" t="s">
        <v>194</v>
      </c>
      <c r="AT217" s="236" t="s">
        <v>190</v>
      </c>
      <c r="AU217" s="236" t="s">
        <v>83</v>
      </c>
      <c r="AY217" s="14" t="s">
        <v>188</v>
      </c>
      <c r="BE217" s="237">
        <f>IF(N217="základní",J217,0)</f>
        <v>0</v>
      </c>
      <c r="BF217" s="237">
        <f>IF(N217="snížená",J217,0)</f>
        <v>0</v>
      </c>
      <c r="BG217" s="237">
        <f>IF(N217="zákl. přenesená",J217,0)</f>
        <v>0</v>
      </c>
      <c r="BH217" s="237">
        <f>IF(N217="sníž. přenesená",J217,0)</f>
        <v>0</v>
      </c>
      <c r="BI217" s="237">
        <f>IF(N217="nulová",J217,0)</f>
        <v>0</v>
      </c>
      <c r="BJ217" s="14" t="s">
        <v>81</v>
      </c>
      <c r="BK217" s="237">
        <f>ROUND(I217*H217,2)</f>
        <v>0</v>
      </c>
      <c r="BL217" s="14" t="s">
        <v>194</v>
      </c>
      <c r="BM217" s="236" t="s">
        <v>423</v>
      </c>
    </row>
    <row r="218" s="2" customFormat="1" ht="24.15" customHeight="1">
      <c r="A218" s="35"/>
      <c r="B218" s="36"/>
      <c r="C218" s="224" t="s">
        <v>424</v>
      </c>
      <c r="D218" s="224" t="s">
        <v>190</v>
      </c>
      <c r="E218" s="225" t="s">
        <v>425</v>
      </c>
      <c r="F218" s="226" t="s">
        <v>426</v>
      </c>
      <c r="G218" s="227" t="s">
        <v>254</v>
      </c>
      <c r="H218" s="228">
        <v>85</v>
      </c>
      <c r="I218" s="229"/>
      <c r="J218" s="230">
        <f>ROUND(I218*H218,2)</f>
        <v>0</v>
      </c>
      <c r="K218" s="231"/>
      <c r="L218" s="41"/>
      <c r="M218" s="232" t="s">
        <v>1</v>
      </c>
      <c r="N218" s="233" t="s">
        <v>38</v>
      </c>
      <c r="O218" s="88"/>
      <c r="P218" s="234">
        <f>O218*H218</f>
        <v>0</v>
      </c>
      <c r="Q218" s="234">
        <v>0</v>
      </c>
      <c r="R218" s="234">
        <f>Q218*H218</f>
        <v>0</v>
      </c>
      <c r="S218" s="234">
        <v>0</v>
      </c>
      <c r="T218" s="23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6" t="s">
        <v>194</v>
      </c>
      <c r="AT218" s="236" t="s">
        <v>190</v>
      </c>
      <c r="AU218" s="236" t="s">
        <v>83</v>
      </c>
      <c r="AY218" s="14" t="s">
        <v>188</v>
      </c>
      <c r="BE218" s="237">
        <f>IF(N218="základní",J218,0)</f>
        <v>0</v>
      </c>
      <c r="BF218" s="237">
        <f>IF(N218="snížená",J218,0)</f>
        <v>0</v>
      </c>
      <c r="BG218" s="237">
        <f>IF(N218="zákl. přenesená",J218,0)</f>
        <v>0</v>
      </c>
      <c r="BH218" s="237">
        <f>IF(N218="sníž. přenesená",J218,0)</f>
        <v>0</v>
      </c>
      <c r="BI218" s="237">
        <f>IF(N218="nulová",J218,0)</f>
        <v>0</v>
      </c>
      <c r="BJ218" s="14" t="s">
        <v>81</v>
      </c>
      <c r="BK218" s="237">
        <f>ROUND(I218*H218,2)</f>
        <v>0</v>
      </c>
      <c r="BL218" s="14" t="s">
        <v>194</v>
      </c>
      <c r="BM218" s="236" t="s">
        <v>427</v>
      </c>
    </row>
    <row r="219" s="2" customFormat="1" ht="14.4" customHeight="1">
      <c r="A219" s="35"/>
      <c r="B219" s="36"/>
      <c r="C219" s="224" t="s">
        <v>312</v>
      </c>
      <c r="D219" s="224" t="s">
        <v>190</v>
      </c>
      <c r="E219" s="225" t="s">
        <v>428</v>
      </c>
      <c r="F219" s="226" t="s">
        <v>429</v>
      </c>
      <c r="G219" s="227" t="s">
        <v>193</v>
      </c>
      <c r="H219" s="228">
        <v>0.79800000000000004</v>
      </c>
      <c r="I219" s="229"/>
      <c r="J219" s="230">
        <f>ROUND(I219*H219,2)</f>
        <v>0</v>
      </c>
      <c r="K219" s="231"/>
      <c r="L219" s="41"/>
      <c r="M219" s="232" t="s">
        <v>1</v>
      </c>
      <c r="N219" s="233" t="s">
        <v>38</v>
      </c>
      <c r="O219" s="88"/>
      <c r="P219" s="234">
        <f>O219*H219</f>
        <v>0</v>
      </c>
      <c r="Q219" s="234">
        <v>0</v>
      </c>
      <c r="R219" s="234">
        <f>Q219*H219</f>
        <v>0</v>
      </c>
      <c r="S219" s="234">
        <v>0</v>
      </c>
      <c r="T219" s="23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6" t="s">
        <v>194</v>
      </c>
      <c r="AT219" s="236" t="s">
        <v>190</v>
      </c>
      <c r="AU219" s="236" t="s">
        <v>83</v>
      </c>
      <c r="AY219" s="14" t="s">
        <v>188</v>
      </c>
      <c r="BE219" s="237">
        <f>IF(N219="základní",J219,0)</f>
        <v>0</v>
      </c>
      <c r="BF219" s="237">
        <f>IF(N219="snížená",J219,0)</f>
        <v>0</v>
      </c>
      <c r="BG219" s="237">
        <f>IF(N219="zákl. přenesená",J219,0)</f>
        <v>0</v>
      </c>
      <c r="BH219" s="237">
        <f>IF(N219="sníž. přenesená",J219,0)</f>
        <v>0</v>
      </c>
      <c r="BI219" s="237">
        <f>IF(N219="nulová",J219,0)</f>
        <v>0</v>
      </c>
      <c r="BJ219" s="14" t="s">
        <v>81</v>
      </c>
      <c r="BK219" s="237">
        <f>ROUND(I219*H219,2)</f>
        <v>0</v>
      </c>
      <c r="BL219" s="14" t="s">
        <v>194</v>
      </c>
      <c r="BM219" s="236" t="s">
        <v>430</v>
      </c>
    </row>
    <row r="220" s="2" customFormat="1" ht="37.8" customHeight="1">
      <c r="A220" s="35"/>
      <c r="B220" s="36"/>
      <c r="C220" s="224" t="s">
        <v>431</v>
      </c>
      <c r="D220" s="224" t="s">
        <v>190</v>
      </c>
      <c r="E220" s="225" t="s">
        <v>432</v>
      </c>
      <c r="F220" s="226" t="s">
        <v>433</v>
      </c>
      <c r="G220" s="227" t="s">
        <v>223</v>
      </c>
      <c r="H220" s="228">
        <v>4.5010000000000003</v>
      </c>
      <c r="I220" s="229"/>
      <c r="J220" s="230">
        <f>ROUND(I220*H220,2)</f>
        <v>0</v>
      </c>
      <c r="K220" s="231"/>
      <c r="L220" s="41"/>
      <c r="M220" s="232" t="s">
        <v>1</v>
      </c>
      <c r="N220" s="233" t="s">
        <v>38</v>
      </c>
      <c r="O220" s="88"/>
      <c r="P220" s="234">
        <f>O220*H220</f>
        <v>0</v>
      </c>
      <c r="Q220" s="234">
        <v>0</v>
      </c>
      <c r="R220" s="234">
        <f>Q220*H220</f>
        <v>0</v>
      </c>
      <c r="S220" s="234">
        <v>0</v>
      </c>
      <c r="T220" s="23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6" t="s">
        <v>194</v>
      </c>
      <c r="AT220" s="236" t="s">
        <v>190</v>
      </c>
      <c r="AU220" s="236" t="s">
        <v>83</v>
      </c>
      <c r="AY220" s="14" t="s">
        <v>188</v>
      </c>
      <c r="BE220" s="237">
        <f>IF(N220="základní",J220,0)</f>
        <v>0</v>
      </c>
      <c r="BF220" s="237">
        <f>IF(N220="snížená",J220,0)</f>
        <v>0</v>
      </c>
      <c r="BG220" s="237">
        <f>IF(N220="zákl. přenesená",J220,0)</f>
        <v>0</v>
      </c>
      <c r="BH220" s="237">
        <f>IF(N220="sníž. přenesená",J220,0)</f>
        <v>0</v>
      </c>
      <c r="BI220" s="237">
        <f>IF(N220="nulová",J220,0)</f>
        <v>0</v>
      </c>
      <c r="BJ220" s="14" t="s">
        <v>81</v>
      </c>
      <c r="BK220" s="237">
        <f>ROUND(I220*H220,2)</f>
        <v>0</v>
      </c>
      <c r="BL220" s="14" t="s">
        <v>194</v>
      </c>
      <c r="BM220" s="236" t="s">
        <v>434</v>
      </c>
    </row>
    <row r="221" s="2" customFormat="1" ht="37.8" customHeight="1">
      <c r="A221" s="35"/>
      <c r="B221" s="36"/>
      <c r="C221" s="224" t="s">
        <v>315</v>
      </c>
      <c r="D221" s="224" t="s">
        <v>190</v>
      </c>
      <c r="E221" s="225" t="s">
        <v>435</v>
      </c>
      <c r="F221" s="226" t="s">
        <v>436</v>
      </c>
      <c r="G221" s="227" t="s">
        <v>223</v>
      </c>
      <c r="H221" s="228">
        <v>10.654</v>
      </c>
      <c r="I221" s="229"/>
      <c r="J221" s="230">
        <f>ROUND(I221*H221,2)</f>
        <v>0</v>
      </c>
      <c r="K221" s="231"/>
      <c r="L221" s="41"/>
      <c r="M221" s="232" t="s">
        <v>1</v>
      </c>
      <c r="N221" s="233" t="s">
        <v>38</v>
      </c>
      <c r="O221" s="88"/>
      <c r="P221" s="234">
        <f>O221*H221</f>
        <v>0</v>
      </c>
      <c r="Q221" s="234">
        <v>0</v>
      </c>
      <c r="R221" s="234">
        <f>Q221*H221</f>
        <v>0</v>
      </c>
      <c r="S221" s="234">
        <v>0</v>
      </c>
      <c r="T221" s="23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6" t="s">
        <v>194</v>
      </c>
      <c r="AT221" s="236" t="s">
        <v>190</v>
      </c>
      <c r="AU221" s="236" t="s">
        <v>83</v>
      </c>
      <c r="AY221" s="14" t="s">
        <v>188</v>
      </c>
      <c r="BE221" s="237">
        <f>IF(N221="základní",J221,0)</f>
        <v>0</v>
      </c>
      <c r="BF221" s="237">
        <f>IF(N221="snížená",J221,0)</f>
        <v>0</v>
      </c>
      <c r="BG221" s="237">
        <f>IF(N221="zákl. přenesená",J221,0)</f>
        <v>0</v>
      </c>
      <c r="BH221" s="237">
        <f>IF(N221="sníž. přenesená",J221,0)</f>
        <v>0</v>
      </c>
      <c r="BI221" s="237">
        <f>IF(N221="nulová",J221,0)</f>
        <v>0</v>
      </c>
      <c r="BJ221" s="14" t="s">
        <v>81</v>
      </c>
      <c r="BK221" s="237">
        <f>ROUND(I221*H221,2)</f>
        <v>0</v>
      </c>
      <c r="BL221" s="14" t="s">
        <v>194</v>
      </c>
      <c r="BM221" s="236" t="s">
        <v>437</v>
      </c>
    </row>
    <row r="222" s="2" customFormat="1" ht="49.05" customHeight="1">
      <c r="A222" s="35"/>
      <c r="B222" s="36"/>
      <c r="C222" s="224" t="s">
        <v>438</v>
      </c>
      <c r="D222" s="224" t="s">
        <v>190</v>
      </c>
      <c r="E222" s="225" t="s">
        <v>439</v>
      </c>
      <c r="F222" s="226" t="s">
        <v>440</v>
      </c>
      <c r="G222" s="227" t="s">
        <v>193</v>
      </c>
      <c r="H222" s="228">
        <v>3.1779999999999999</v>
      </c>
      <c r="I222" s="229"/>
      <c r="J222" s="230">
        <f>ROUND(I222*H222,2)</f>
        <v>0</v>
      </c>
      <c r="K222" s="231"/>
      <c r="L222" s="41"/>
      <c r="M222" s="232" t="s">
        <v>1</v>
      </c>
      <c r="N222" s="233" t="s">
        <v>38</v>
      </c>
      <c r="O222" s="88"/>
      <c r="P222" s="234">
        <f>O222*H222</f>
        <v>0</v>
      </c>
      <c r="Q222" s="234">
        <v>0</v>
      </c>
      <c r="R222" s="234">
        <f>Q222*H222</f>
        <v>0</v>
      </c>
      <c r="S222" s="234">
        <v>0</v>
      </c>
      <c r="T222" s="23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6" t="s">
        <v>194</v>
      </c>
      <c r="AT222" s="236" t="s">
        <v>190</v>
      </c>
      <c r="AU222" s="236" t="s">
        <v>83</v>
      </c>
      <c r="AY222" s="14" t="s">
        <v>188</v>
      </c>
      <c r="BE222" s="237">
        <f>IF(N222="základní",J222,0)</f>
        <v>0</v>
      </c>
      <c r="BF222" s="237">
        <f>IF(N222="snížená",J222,0)</f>
        <v>0</v>
      </c>
      <c r="BG222" s="237">
        <f>IF(N222="zákl. přenesená",J222,0)</f>
        <v>0</v>
      </c>
      <c r="BH222" s="237">
        <f>IF(N222="sníž. přenesená",J222,0)</f>
        <v>0</v>
      </c>
      <c r="BI222" s="237">
        <f>IF(N222="nulová",J222,0)</f>
        <v>0</v>
      </c>
      <c r="BJ222" s="14" t="s">
        <v>81</v>
      </c>
      <c r="BK222" s="237">
        <f>ROUND(I222*H222,2)</f>
        <v>0</v>
      </c>
      <c r="BL222" s="14" t="s">
        <v>194</v>
      </c>
      <c r="BM222" s="236" t="s">
        <v>441</v>
      </c>
    </row>
    <row r="223" s="2" customFormat="1" ht="24.15" customHeight="1">
      <c r="A223" s="35"/>
      <c r="B223" s="36"/>
      <c r="C223" s="224" t="s">
        <v>319</v>
      </c>
      <c r="D223" s="224" t="s">
        <v>190</v>
      </c>
      <c r="E223" s="225" t="s">
        <v>442</v>
      </c>
      <c r="F223" s="226" t="s">
        <v>443</v>
      </c>
      <c r="G223" s="227" t="s">
        <v>193</v>
      </c>
      <c r="H223" s="228">
        <v>0.092999999999999999</v>
      </c>
      <c r="I223" s="229"/>
      <c r="J223" s="230">
        <f>ROUND(I223*H223,2)</f>
        <v>0</v>
      </c>
      <c r="K223" s="231"/>
      <c r="L223" s="41"/>
      <c r="M223" s="232" t="s">
        <v>1</v>
      </c>
      <c r="N223" s="233" t="s">
        <v>38</v>
      </c>
      <c r="O223" s="88"/>
      <c r="P223" s="234">
        <f>O223*H223</f>
        <v>0</v>
      </c>
      <c r="Q223" s="234">
        <v>0</v>
      </c>
      <c r="R223" s="234">
        <f>Q223*H223</f>
        <v>0</v>
      </c>
      <c r="S223" s="234">
        <v>0</v>
      </c>
      <c r="T223" s="23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6" t="s">
        <v>194</v>
      </c>
      <c r="AT223" s="236" t="s">
        <v>190</v>
      </c>
      <c r="AU223" s="236" t="s">
        <v>83</v>
      </c>
      <c r="AY223" s="14" t="s">
        <v>188</v>
      </c>
      <c r="BE223" s="237">
        <f>IF(N223="základní",J223,0)</f>
        <v>0</v>
      </c>
      <c r="BF223" s="237">
        <f>IF(N223="snížená",J223,0)</f>
        <v>0</v>
      </c>
      <c r="BG223" s="237">
        <f>IF(N223="zákl. přenesená",J223,0)</f>
        <v>0</v>
      </c>
      <c r="BH223" s="237">
        <f>IF(N223="sníž. přenesená",J223,0)</f>
        <v>0</v>
      </c>
      <c r="BI223" s="237">
        <f>IF(N223="nulová",J223,0)</f>
        <v>0</v>
      </c>
      <c r="BJ223" s="14" t="s">
        <v>81</v>
      </c>
      <c r="BK223" s="237">
        <f>ROUND(I223*H223,2)</f>
        <v>0</v>
      </c>
      <c r="BL223" s="14" t="s">
        <v>194</v>
      </c>
      <c r="BM223" s="236" t="s">
        <v>444</v>
      </c>
    </row>
    <row r="224" s="2" customFormat="1" ht="24.15" customHeight="1">
      <c r="A224" s="35"/>
      <c r="B224" s="36"/>
      <c r="C224" s="224" t="s">
        <v>445</v>
      </c>
      <c r="D224" s="224" t="s">
        <v>190</v>
      </c>
      <c r="E224" s="225" t="s">
        <v>446</v>
      </c>
      <c r="F224" s="226" t="s">
        <v>447</v>
      </c>
      <c r="G224" s="227" t="s">
        <v>193</v>
      </c>
      <c r="H224" s="228">
        <v>20.481999999999999</v>
      </c>
      <c r="I224" s="229"/>
      <c r="J224" s="230">
        <f>ROUND(I224*H224,2)</f>
        <v>0</v>
      </c>
      <c r="K224" s="231"/>
      <c r="L224" s="41"/>
      <c r="M224" s="232" t="s">
        <v>1</v>
      </c>
      <c r="N224" s="233" t="s">
        <v>38</v>
      </c>
      <c r="O224" s="88"/>
      <c r="P224" s="234">
        <f>O224*H224</f>
        <v>0</v>
      </c>
      <c r="Q224" s="234">
        <v>0</v>
      </c>
      <c r="R224" s="234">
        <f>Q224*H224</f>
        <v>0</v>
      </c>
      <c r="S224" s="234">
        <v>0</v>
      </c>
      <c r="T224" s="23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6" t="s">
        <v>194</v>
      </c>
      <c r="AT224" s="236" t="s">
        <v>190</v>
      </c>
      <c r="AU224" s="236" t="s">
        <v>83</v>
      </c>
      <c r="AY224" s="14" t="s">
        <v>188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4" t="s">
        <v>81</v>
      </c>
      <c r="BK224" s="237">
        <f>ROUND(I224*H224,2)</f>
        <v>0</v>
      </c>
      <c r="BL224" s="14" t="s">
        <v>194</v>
      </c>
      <c r="BM224" s="236" t="s">
        <v>448</v>
      </c>
    </row>
    <row r="225" s="2" customFormat="1" ht="24.15" customHeight="1">
      <c r="A225" s="35"/>
      <c r="B225" s="36"/>
      <c r="C225" s="224" t="s">
        <v>322</v>
      </c>
      <c r="D225" s="224" t="s">
        <v>190</v>
      </c>
      <c r="E225" s="225" t="s">
        <v>449</v>
      </c>
      <c r="F225" s="226" t="s">
        <v>450</v>
      </c>
      <c r="G225" s="227" t="s">
        <v>193</v>
      </c>
      <c r="H225" s="228">
        <v>14.263</v>
      </c>
      <c r="I225" s="229"/>
      <c r="J225" s="230">
        <f>ROUND(I225*H225,2)</f>
        <v>0</v>
      </c>
      <c r="K225" s="231"/>
      <c r="L225" s="41"/>
      <c r="M225" s="232" t="s">
        <v>1</v>
      </c>
      <c r="N225" s="233" t="s">
        <v>38</v>
      </c>
      <c r="O225" s="88"/>
      <c r="P225" s="234">
        <f>O225*H225</f>
        <v>0</v>
      </c>
      <c r="Q225" s="234">
        <v>0</v>
      </c>
      <c r="R225" s="234">
        <f>Q225*H225</f>
        <v>0</v>
      </c>
      <c r="S225" s="234">
        <v>0</v>
      </c>
      <c r="T225" s="23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6" t="s">
        <v>194</v>
      </c>
      <c r="AT225" s="236" t="s">
        <v>190</v>
      </c>
      <c r="AU225" s="236" t="s">
        <v>83</v>
      </c>
      <c r="AY225" s="14" t="s">
        <v>188</v>
      </c>
      <c r="BE225" s="237">
        <f>IF(N225="základní",J225,0)</f>
        <v>0</v>
      </c>
      <c r="BF225" s="237">
        <f>IF(N225="snížená",J225,0)</f>
        <v>0</v>
      </c>
      <c r="BG225" s="237">
        <f>IF(N225="zákl. přenesená",J225,0)</f>
        <v>0</v>
      </c>
      <c r="BH225" s="237">
        <f>IF(N225="sníž. přenesená",J225,0)</f>
        <v>0</v>
      </c>
      <c r="BI225" s="237">
        <f>IF(N225="nulová",J225,0)</f>
        <v>0</v>
      </c>
      <c r="BJ225" s="14" t="s">
        <v>81</v>
      </c>
      <c r="BK225" s="237">
        <f>ROUND(I225*H225,2)</f>
        <v>0</v>
      </c>
      <c r="BL225" s="14" t="s">
        <v>194</v>
      </c>
      <c r="BM225" s="236" t="s">
        <v>451</v>
      </c>
    </row>
    <row r="226" s="2" customFormat="1" ht="37.8" customHeight="1">
      <c r="A226" s="35"/>
      <c r="B226" s="36"/>
      <c r="C226" s="224" t="s">
        <v>452</v>
      </c>
      <c r="D226" s="224" t="s">
        <v>190</v>
      </c>
      <c r="E226" s="225" t="s">
        <v>453</v>
      </c>
      <c r="F226" s="226" t="s">
        <v>454</v>
      </c>
      <c r="G226" s="227" t="s">
        <v>223</v>
      </c>
      <c r="H226" s="228">
        <v>115.51000000000001</v>
      </c>
      <c r="I226" s="229"/>
      <c r="J226" s="230">
        <f>ROUND(I226*H226,2)</f>
        <v>0</v>
      </c>
      <c r="K226" s="231"/>
      <c r="L226" s="41"/>
      <c r="M226" s="232" t="s">
        <v>1</v>
      </c>
      <c r="N226" s="233" t="s">
        <v>38</v>
      </c>
      <c r="O226" s="88"/>
      <c r="P226" s="234">
        <f>O226*H226</f>
        <v>0</v>
      </c>
      <c r="Q226" s="234">
        <v>0</v>
      </c>
      <c r="R226" s="234">
        <f>Q226*H226</f>
        <v>0</v>
      </c>
      <c r="S226" s="234">
        <v>0</v>
      </c>
      <c r="T226" s="23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6" t="s">
        <v>194</v>
      </c>
      <c r="AT226" s="236" t="s">
        <v>190</v>
      </c>
      <c r="AU226" s="236" t="s">
        <v>83</v>
      </c>
      <c r="AY226" s="14" t="s">
        <v>188</v>
      </c>
      <c r="BE226" s="237">
        <f>IF(N226="základní",J226,0)</f>
        <v>0</v>
      </c>
      <c r="BF226" s="237">
        <f>IF(N226="snížená",J226,0)</f>
        <v>0</v>
      </c>
      <c r="BG226" s="237">
        <f>IF(N226="zákl. přenesená",J226,0)</f>
        <v>0</v>
      </c>
      <c r="BH226" s="237">
        <f>IF(N226="sníž. přenesená",J226,0)</f>
        <v>0</v>
      </c>
      <c r="BI226" s="237">
        <f>IF(N226="nulová",J226,0)</f>
        <v>0</v>
      </c>
      <c r="BJ226" s="14" t="s">
        <v>81</v>
      </c>
      <c r="BK226" s="237">
        <f>ROUND(I226*H226,2)</f>
        <v>0</v>
      </c>
      <c r="BL226" s="14" t="s">
        <v>194</v>
      </c>
      <c r="BM226" s="236" t="s">
        <v>455</v>
      </c>
    </row>
    <row r="227" s="2" customFormat="1" ht="24.15" customHeight="1">
      <c r="A227" s="35"/>
      <c r="B227" s="36"/>
      <c r="C227" s="224" t="s">
        <v>326</v>
      </c>
      <c r="D227" s="224" t="s">
        <v>190</v>
      </c>
      <c r="E227" s="225" t="s">
        <v>456</v>
      </c>
      <c r="F227" s="226" t="s">
        <v>457</v>
      </c>
      <c r="G227" s="227" t="s">
        <v>235</v>
      </c>
      <c r="H227" s="228">
        <v>34.5</v>
      </c>
      <c r="I227" s="229"/>
      <c r="J227" s="230">
        <f>ROUND(I227*H227,2)</f>
        <v>0</v>
      </c>
      <c r="K227" s="231"/>
      <c r="L227" s="41"/>
      <c r="M227" s="232" t="s">
        <v>1</v>
      </c>
      <c r="N227" s="233" t="s">
        <v>38</v>
      </c>
      <c r="O227" s="88"/>
      <c r="P227" s="234">
        <f>O227*H227</f>
        <v>0</v>
      </c>
      <c r="Q227" s="234">
        <v>0</v>
      </c>
      <c r="R227" s="234">
        <f>Q227*H227</f>
        <v>0</v>
      </c>
      <c r="S227" s="234">
        <v>0</v>
      </c>
      <c r="T227" s="23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6" t="s">
        <v>194</v>
      </c>
      <c r="AT227" s="236" t="s">
        <v>190</v>
      </c>
      <c r="AU227" s="236" t="s">
        <v>83</v>
      </c>
      <c r="AY227" s="14" t="s">
        <v>188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4" t="s">
        <v>81</v>
      </c>
      <c r="BK227" s="237">
        <f>ROUND(I227*H227,2)</f>
        <v>0</v>
      </c>
      <c r="BL227" s="14" t="s">
        <v>194</v>
      </c>
      <c r="BM227" s="236" t="s">
        <v>458</v>
      </c>
    </row>
    <row r="228" s="2" customFormat="1" ht="24.15" customHeight="1">
      <c r="A228" s="35"/>
      <c r="B228" s="36"/>
      <c r="C228" s="224" t="s">
        <v>459</v>
      </c>
      <c r="D228" s="224" t="s">
        <v>190</v>
      </c>
      <c r="E228" s="225" t="s">
        <v>460</v>
      </c>
      <c r="F228" s="226" t="s">
        <v>461</v>
      </c>
      <c r="G228" s="227" t="s">
        <v>235</v>
      </c>
      <c r="H228" s="228">
        <v>80.822000000000003</v>
      </c>
      <c r="I228" s="229"/>
      <c r="J228" s="230">
        <f>ROUND(I228*H228,2)</f>
        <v>0</v>
      </c>
      <c r="K228" s="231"/>
      <c r="L228" s="41"/>
      <c r="M228" s="232" t="s">
        <v>1</v>
      </c>
      <c r="N228" s="233" t="s">
        <v>38</v>
      </c>
      <c r="O228" s="88"/>
      <c r="P228" s="234">
        <f>O228*H228</f>
        <v>0</v>
      </c>
      <c r="Q228" s="234">
        <v>0</v>
      </c>
      <c r="R228" s="234">
        <f>Q228*H228</f>
        <v>0</v>
      </c>
      <c r="S228" s="234">
        <v>0</v>
      </c>
      <c r="T228" s="23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6" t="s">
        <v>194</v>
      </c>
      <c r="AT228" s="236" t="s">
        <v>190</v>
      </c>
      <c r="AU228" s="236" t="s">
        <v>83</v>
      </c>
      <c r="AY228" s="14" t="s">
        <v>188</v>
      </c>
      <c r="BE228" s="237">
        <f>IF(N228="základní",J228,0)</f>
        <v>0</v>
      </c>
      <c r="BF228" s="237">
        <f>IF(N228="snížená",J228,0)</f>
        <v>0</v>
      </c>
      <c r="BG228" s="237">
        <f>IF(N228="zákl. přenesená",J228,0)</f>
        <v>0</v>
      </c>
      <c r="BH228" s="237">
        <f>IF(N228="sníž. přenesená",J228,0)</f>
        <v>0</v>
      </c>
      <c r="BI228" s="237">
        <f>IF(N228="nulová",J228,0)</f>
        <v>0</v>
      </c>
      <c r="BJ228" s="14" t="s">
        <v>81</v>
      </c>
      <c r="BK228" s="237">
        <f>ROUND(I228*H228,2)</f>
        <v>0</v>
      </c>
      <c r="BL228" s="14" t="s">
        <v>194</v>
      </c>
      <c r="BM228" s="236" t="s">
        <v>462</v>
      </c>
    </row>
    <row r="229" s="2" customFormat="1" ht="24.15" customHeight="1">
      <c r="A229" s="35"/>
      <c r="B229" s="36"/>
      <c r="C229" s="224" t="s">
        <v>329</v>
      </c>
      <c r="D229" s="224" t="s">
        <v>190</v>
      </c>
      <c r="E229" s="225" t="s">
        <v>463</v>
      </c>
      <c r="F229" s="226" t="s">
        <v>464</v>
      </c>
      <c r="G229" s="227" t="s">
        <v>193</v>
      </c>
      <c r="H229" s="228">
        <v>17.972000000000001</v>
      </c>
      <c r="I229" s="229"/>
      <c r="J229" s="230">
        <f>ROUND(I229*H229,2)</f>
        <v>0</v>
      </c>
      <c r="K229" s="231"/>
      <c r="L229" s="41"/>
      <c r="M229" s="232" t="s">
        <v>1</v>
      </c>
      <c r="N229" s="233" t="s">
        <v>38</v>
      </c>
      <c r="O229" s="88"/>
      <c r="P229" s="234">
        <f>O229*H229</f>
        <v>0</v>
      </c>
      <c r="Q229" s="234">
        <v>0</v>
      </c>
      <c r="R229" s="234">
        <f>Q229*H229</f>
        <v>0</v>
      </c>
      <c r="S229" s="234">
        <v>0</v>
      </c>
      <c r="T229" s="23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6" t="s">
        <v>194</v>
      </c>
      <c r="AT229" s="236" t="s">
        <v>190</v>
      </c>
      <c r="AU229" s="236" t="s">
        <v>83</v>
      </c>
      <c r="AY229" s="14" t="s">
        <v>188</v>
      </c>
      <c r="BE229" s="237">
        <f>IF(N229="základní",J229,0)</f>
        <v>0</v>
      </c>
      <c r="BF229" s="237">
        <f>IF(N229="snížená",J229,0)</f>
        <v>0</v>
      </c>
      <c r="BG229" s="237">
        <f>IF(N229="zákl. přenesená",J229,0)</f>
        <v>0</v>
      </c>
      <c r="BH229" s="237">
        <f>IF(N229="sníž. přenesená",J229,0)</f>
        <v>0</v>
      </c>
      <c r="BI229" s="237">
        <f>IF(N229="nulová",J229,0)</f>
        <v>0</v>
      </c>
      <c r="BJ229" s="14" t="s">
        <v>81</v>
      </c>
      <c r="BK229" s="237">
        <f>ROUND(I229*H229,2)</f>
        <v>0</v>
      </c>
      <c r="BL229" s="14" t="s">
        <v>194</v>
      </c>
      <c r="BM229" s="236" t="s">
        <v>465</v>
      </c>
    </row>
    <row r="230" s="2" customFormat="1" ht="49.05" customHeight="1">
      <c r="A230" s="35"/>
      <c r="B230" s="36"/>
      <c r="C230" s="224" t="s">
        <v>466</v>
      </c>
      <c r="D230" s="224" t="s">
        <v>190</v>
      </c>
      <c r="E230" s="225" t="s">
        <v>467</v>
      </c>
      <c r="F230" s="226" t="s">
        <v>468</v>
      </c>
      <c r="G230" s="227" t="s">
        <v>223</v>
      </c>
      <c r="H230" s="228">
        <v>4.0060000000000002</v>
      </c>
      <c r="I230" s="229"/>
      <c r="J230" s="230">
        <f>ROUND(I230*H230,2)</f>
        <v>0</v>
      </c>
      <c r="K230" s="231"/>
      <c r="L230" s="41"/>
      <c r="M230" s="232" t="s">
        <v>1</v>
      </c>
      <c r="N230" s="233" t="s">
        <v>38</v>
      </c>
      <c r="O230" s="88"/>
      <c r="P230" s="234">
        <f>O230*H230</f>
        <v>0</v>
      </c>
      <c r="Q230" s="234">
        <v>0</v>
      </c>
      <c r="R230" s="234">
        <f>Q230*H230</f>
        <v>0</v>
      </c>
      <c r="S230" s="234">
        <v>0</v>
      </c>
      <c r="T230" s="23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6" t="s">
        <v>194</v>
      </c>
      <c r="AT230" s="236" t="s">
        <v>190</v>
      </c>
      <c r="AU230" s="236" t="s">
        <v>83</v>
      </c>
      <c r="AY230" s="14" t="s">
        <v>188</v>
      </c>
      <c r="BE230" s="237">
        <f>IF(N230="základní",J230,0)</f>
        <v>0</v>
      </c>
      <c r="BF230" s="237">
        <f>IF(N230="snížená",J230,0)</f>
        <v>0</v>
      </c>
      <c r="BG230" s="237">
        <f>IF(N230="zákl. přenesená",J230,0)</f>
        <v>0</v>
      </c>
      <c r="BH230" s="237">
        <f>IF(N230="sníž. přenesená",J230,0)</f>
        <v>0</v>
      </c>
      <c r="BI230" s="237">
        <f>IF(N230="nulová",J230,0)</f>
        <v>0</v>
      </c>
      <c r="BJ230" s="14" t="s">
        <v>81</v>
      </c>
      <c r="BK230" s="237">
        <f>ROUND(I230*H230,2)</f>
        <v>0</v>
      </c>
      <c r="BL230" s="14" t="s">
        <v>194</v>
      </c>
      <c r="BM230" s="236" t="s">
        <v>469</v>
      </c>
    </row>
    <row r="231" s="2" customFormat="1" ht="49.05" customHeight="1">
      <c r="A231" s="35"/>
      <c r="B231" s="36"/>
      <c r="C231" s="224" t="s">
        <v>333</v>
      </c>
      <c r="D231" s="224" t="s">
        <v>190</v>
      </c>
      <c r="E231" s="225" t="s">
        <v>470</v>
      </c>
      <c r="F231" s="226" t="s">
        <v>471</v>
      </c>
      <c r="G231" s="227" t="s">
        <v>223</v>
      </c>
      <c r="H231" s="228">
        <v>0.52100000000000002</v>
      </c>
      <c r="I231" s="229"/>
      <c r="J231" s="230">
        <f>ROUND(I231*H231,2)</f>
        <v>0</v>
      </c>
      <c r="K231" s="231"/>
      <c r="L231" s="41"/>
      <c r="M231" s="232" t="s">
        <v>1</v>
      </c>
      <c r="N231" s="233" t="s">
        <v>38</v>
      </c>
      <c r="O231" s="88"/>
      <c r="P231" s="234">
        <f>O231*H231</f>
        <v>0</v>
      </c>
      <c r="Q231" s="234">
        <v>0</v>
      </c>
      <c r="R231" s="234">
        <f>Q231*H231</f>
        <v>0</v>
      </c>
      <c r="S231" s="234">
        <v>0</v>
      </c>
      <c r="T231" s="23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6" t="s">
        <v>194</v>
      </c>
      <c r="AT231" s="236" t="s">
        <v>190</v>
      </c>
      <c r="AU231" s="236" t="s">
        <v>83</v>
      </c>
      <c r="AY231" s="14" t="s">
        <v>188</v>
      </c>
      <c r="BE231" s="237">
        <f>IF(N231="základní",J231,0)</f>
        <v>0</v>
      </c>
      <c r="BF231" s="237">
        <f>IF(N231="snížená",J231,0)</f>
        <v>0</v>
      </c>
      <c r="BG231" s="237">
        <f>IF(N231="zákl. přenesená",J231,0)</f>
        <v>0</v>
      </c>
      <c r="BH231" s="237">
        <f>IF(N231="sníž. přenesená",J231,0)</f>
        <v>0</v>
      </c>
      <c r="BI231" s="237">
        <f>IF(N231="nulová",J231,0)</f>
        <v>0</v>
      </c>
      <c r="BJ231" s="14" t="s">
        <v>81</v>
      </c>
      <c r="BK231" s="237">
        <f>ROUND(I231*H231,2)</f>
        <v>0</v>
      </c>
      <c r="BL231" s="14" t="s">
        <v>194</v>
      </c>
      <c r="BM231" s="236" t="s">
        <v>472</v>
      </c>
    </row>
    <row r="232" s="2" customFormat="1" ht="37.8" customHeight="1">
      <c r="A232" s="35"/>
      <c r="B232" s="36"/>
      <c r="C232" s="224" t="s">
        <v>473</v>
      </c>
      <c r="D232" s="224" t="s">
        <v>190</v>
      </c>
      <c r="E232" s="225" t="s">
        <v>474</v>
      </c>
      <c r="F232" s="226" t="s">
        <v>475</v>
      </c>
      <c r="G232" s="227" t="s">
        <v>223</v>
      </c>
      <c r="H232" s="228">
        <v>24.399999999999999</v>
      </c>
      <c r="I232" s="229"/>
      <c r="J232" s="230">
        <f>ROUND(I232*H232,2)</f>
        <v>0</v>
      </c>
      <c r="K232" s="231"/>
      <c r="L232" s="41"/>
      <c r="M232" s="232" t="s">
        <v>1</v>
      </c>
      <c r="N232" s="233" t="s">
        <v>38</v>
      </c>
      <c r="O232" s="88"/>
      <c r="P232" s="234">
        <f>O232*H232</f>
        <v>0</v>
      </c>
      <c r="Q232" s="234">
        <v>0</v>
      </c>
      <c r="R232" s="234">
        <f>Q232*H232</f>
        <v>0</v>
      </c>
      <c r="S232" s="234">
        <v>0</v>
      </c>
      <c r="T232" s="23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6" t="s">
        <v>194</v>
      </c>
      <c r="AT232" s="236" t="s">
        <v>190</v>
      </c>
      <c r="AU232" s="236" t="s">
        <v>83</v>
      </c>
      <c r="AY232" s="14" t="s">
        <v>188</v>
      </c>
      <c r="BE232" s="237">
        <f>IF(N232="základní",J232,0)</f>
        <v>0</v>
      </c>
      <c r="BF232" s="237">
        <f>IF(N232="snížená",J232,0)</f>
        <v>0</v>
      </c>
      <c r="BG232" s="237">
        <f>IF(N232="zákl. přenesená",J232,0)</f>
        <v>0</v>
      </c>
      <c r="BH232" s="237">
        <f>IF(N232="sníž. přenesená",J232,0)</f>
        <v>0</v>
      </c>
      <c r="BI232" s="237">
        <f>IF(N232="nulová",J232,0)</f>
        <v>0</v>
      </c>
      <c r="BJ232" s="14" t="s">
        <v>81</v>
      </c>
      <c r="BK232" s="237">
        <f>ROUND(I232*H232,2)</f>
        <v>0</v>
      </c>
      <c r="BL232" s="14" t="s">
        <v>194</v>
      </c>
      <c r="BM232" s="236" t="s">
        <v>476</v>
      </c>
    </row>
    <row r="233" s="2" customFormat="1" ht="37.8" customHeight="1">
      <c r="A233" s="35"/>
      <c r="B233" s="36"/>
      <c r="C233" s="224" t="s">
        <v>336</v>
      </c>
      <c r="D233" s="224" t="s">
        <v>190</v>
      </c>
      <c r="E233" s="225" t="s">
        <v>477</v>
      </c>
      <c r="F233" s="226" t="s">
        <v>478</v>
      </c>
      <c r="G233" s="227" t="s">
        <v>223</v>
      </c>
      <c r="H233" s="228">
        <v>2.2450000000000001</v>
      </c>
      <c r="I233" s="229"/>
      <c r="J233" s="230">
        <f>ROUND(I233*H233,2)</f>
        <v>0</v>
      </c>
      <c r="K233" s="231"/>
      <c r="L233" s="41"/>
      <c r="M233" s="232" t="s">
        <v>1</v>
      </c>
      <c r="N233" s="233" t="s">
        <v>38</v>
      </c>
      <c r="O233" s="88"/>
      <c r="P233" s="234">
        <f>O233*H233</f>
        <v>0</v>
      </c>
      <c r="Q233" s="234">
        <v>0</v>
      </c>
      <c r="R233" s="234">
        <f>Q233*H233</f>
        <v>0</v>
      </c>
      <c r="S233" s="234">
        <v>0</v>
      </c>
      <c r="T233" s="23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6" t="s">
        <v>194</v>
      </c>
      <c r="AT233" s="236" t="s">
        <v>190</v>
      </c>
      <c r="AU233" s="236" t="s">
        <v>83</v>
      </c>
      <c r="AY233" s="14" t="s">
        <v>188</v>
      </c>
      <c r="BE233" s="237">
        <f>IF(N233="základní",J233,0)</f>
        <v>0</v>
      </c>
      <c r="BF233" s="237">
        <f>IF(N233="snížená",J233,0)</f>
        <v>0</v>
      </c>
      <c r="BG233" s="237">
        <f>IF(N233="zákl. přenesená",J233,0)</f>
        <v>0</v>
      </c>
      <c r="BH233" s="237">
        <f>IF(N233="sníž. přenesená",J233,0)</f>
        <v>0</v>
      </c>
      <c r="BI233" s="237">
        <f>IF(N233="nulová",J233,0)</f>
        <v>0</v>
      </c>
      <c r="BJ233" s="14" t="s">
        <v>81</v>
      </c>
      <c r="BK233" s="237">
        <f>ROUND(I233*H233,2)</f>
        <v>0</v>
      </c>
      <c r="BL233" s="14" t="s">
        <v>194</v>
      </c>
      <c r="BM233" s="236" t="s">
        <v>479</v>
      </c>
    </row>
    <row r="234" s="2" customFormat="1" ht="37.8" customHeight="1">
      <c r="A234" s="35"/>
      <c r="B234" s="36"/>
      <c r="C234" s="224" t="s">
        <v>480</v>
      </c>
      <c r="D234" s="224" t="s">
        <v>190</v>
      </c>
      <c r="E234" s="225" t="s">
        <v>481</v>
      </c>
      <c r="F234" s="226" t="s">
        <v>482</v>
      </c>
      <c r="G234" s="227" t="s">
        <v>223</v>
      </c>
      <c r="H234" s="228">
        <v>5.6260000000000003</v>
      </c>
      <c r="I234" s="229"/>
      <c r="J234" s="230">
        <f>ROUND(I234*H234,2)</f>
        <v>0</v>
      </c>
      <c r="K234" s="231"/>
      <c r="L234" s="41"/>
      <c r="M234" s="232" t="s">
        <v>1</v>
      </c>
      <c r="N234" s="233" t="s">
        <v>38</v>
      </c>
      <c r="O234" s="88"/>
      <c r="P234" s="234">
        <f>O234*H234</f>
        <v>0</v>
      </c>
      <c r="Q234" s="234">
        <v>0</v>
      </c>
      <c r="R234" s="234">
        <f>Q234*H234</f>
        <v>0</v>
      </c>
      <c r="S234" s="234">
        <v>0</v>
      </c>
      <c r="T234" s="23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6" t="s">
        <v>194</v>
      </c>
      <c r="AT234" s="236" t="s">
        <v>190</v>
      </c>
      <c r="AU234" s="236" t="s">
        <v>83</v>
      </c>
      <c r="AY234" s="14" t="s">
        <v>188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4" t="s">
        <v>81</v>
      </c>
      <c r="BK234" s="237">
        <f>ROUND(I234*H234,2)</f>
        <v>0</v>
      </c>
      <c r="BL234" s="14" t="s">
        <v>194</v>
      </c>
      <c r="BM234" s="236" t="s">
        <v>483</v>
      </c>
    </row>
    <row r="235" s="2" customFormat="1" ht="37.8" customHeight="1">
      <c r="A235" s="35"/>
      <c r="B235" s="36"/>
      <c r="C235" s="224" t="s">
        <v>340</v>
      </c>
      <c r="D235" s="224" t="s">
        <v>190</v>
      </c>
      <c r="E235" s="225" t="s">
        <v>484</v>
      </c>
      <c r="F235" s="226" t="s">
        <v>485</v>
      </c>
      <c r="G235" s="227" t="s">
        <v>223</v>
      </c>
      <c r="H235" s="228">
        <v>73.509</v>
      </c>
      <c r="I235" s="229"/>
      <c r="J235" s="230">
        <f>ROUND(I235*H235,2)</f>
        <v>0</v>
      </c>
      <c r="K235" s="231"/>
      <c r="L235" s="41"/>
      <c r="M235" s="232" t="s">
        <v>1</v>
      </c>
      <c r="N235" s="233" t="s">
        <v>38</v>
      </c>
      <c r="O235" s="88"/>
      <c r="P235" s="234">
        <f>O235*H235</f>
        <v>0</v>
      </c>
      <c r="Q235" s="234">
        <v>0</v>
      </c>
      <c r="R235" s="234">
        <f>Q235*H235</f>
        <v>0</v>
      </c>
      <c r="S235" s="234">
        <v>0</v>
      </c>
      <c r="T235" s="23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6" t="s">
        <v>194</v>
      </c>
      <c r="AT235" s="236" t="s">
        <v>190</v>
      </c>
      <c r="AU235" s="236" t="s">
        <v>83</v>
      </c>
      <c r="AY235" s="14" t="s">
        <v>188</v>
      </c>
      <c r="BE235" s="237">
        <f>IF(N235="základní",J235,0)</f>
        <v>0</v>
      </c>
      <c r="BF235" s="237">
        <f>IF(N235="snížená",J235,0)</f>
        <v>0</v>
      </c>
      <c r="BG235" s="237">
        <f>IF(N235="zákl. přenesená",J235,0)</f>
        <v>0</v>
      </c>
      <c r="BH235" s="237">
        <f>IF(N235="sníž. přenesená",J235,0)</f>
        <v>0</v>
      </c>
      <c r="BI235" s="237">
        <f>IF(N235="nulová",J235,0)</f>
        <v>0</v>
      </c>
      <c r="BJ235" s="14" t="s">
        <v>81</v>
      </c>
      <c r="BK235" s="237">
        <f>ROUND(I235*H235,2)</f>
        <v>0</v>
      </c>
      <c r="BL235" s="14" t="s">
        <v>194</v>
      </c>
      <c r="BM235" s="236" t="s">
        <v>486</v>
      </c>
    </row>
    <row r="236" s="2" customFormat="1" ht="37.8" customHeight="1">
      <c r="A236" s="35"/>
      <c r="B236" s="36"/>
      <c r="C236" s="224" t="s">
        <v>487</v>
      </c>
      <c r="D236" s="224" t="s">
        <v>190</v>
      </c>
      <c r="E236" s="225" t="s">
        <v>488</v>
      </c>
      <c r="F236" s="226" t="s">
        <v>489</v>
      </c>
      <c r="G236" s="227" t="s">
        <v>223</v>
      </c>
      <c r="H236" s="228">
        <v>7.5309999999999997</v>
      </c>
      <c r="I236" s="229"/>
      <c r="J236" s="230">
        <f>ROUND(I236*H236,2)</f>
        <v>0</v>
      </c>
      <c r="K236" s="231"/>
      <c r="L236" s="41"/>
      <c r="M236" s="232" t="s">
        <v>1</v>
      </c>
      <c r="N236" s="233" t="s">
        <v>38</v>
      </c>
      <c r="O236" s="88"/>
      <c r="P236" s="234">
        <f>O236*H236</f>
        <v>0</v>
      </c>
      <c r="Q236" s="234">
        <v>0</v>
      </c>
      <c r="R236" s="234">
        <f>Q236*H236</f>
        <v>0</v>
      </c>
      <c r="S236" s="234">
        <v>0</v>
      </c>
      <c r="T236" s="23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6" t="s">
        <v>194</v>
      </c>
      <c r="AT236" s="236" t="s">
        <v>190</v>
      </c>
      <c r="AU236" s="236" t="s">
        <v>83</v>
      </c>
      <c r="AY236" s="14" t="s">
        <v>188</v>
      </c>
      <c r="BE236" s="237">
        <f>IF(N236="základní",J236,0)</f>
        <v>0</v>
      </c>
      <c r="BF236" s="237">
        <f>IF(N236="snížená",J236,0)</f>
        <v>0</v>
      </c>
      <c r="BG236" s="237">
        <f>IF(N236="zákl. přenesená",J236,0)</f>
        <v>0</v>
      </c>
      <c r="BH236" s="237">
        <f>IF(N236="sníž. přenesená",J236,0)</f>
        <v>0</v>
      </c>
      <c r="BI236" s="237">
        <f>IF(N236="nulová",J236,0)</f>
        <v>0</v>
      </c>
      <c r="BJ236" s="14" t="s">
        <v>81</v>
      </c>
      <c r="BK236" s="237">
        <f>ROUND(I236*H236,2)</f>
        <v>0</v>
      </c>
      <c r="BL236" s="14" t="s">
        <v>194</v>
      </c>
      <c r="BM236" s="236" t="s">
        <v>490</v>
      </c>
    </row>
    <row r="237" s="2" customFormat="1" ht="49.05" customHeight="1">
      <c r="A237" s="35"/>
      <c r="B237" s="36"/>
      <c r="C237" s="224" t="s">
        <v>343</v>
      </c>
      <c r="D237" s="224" t="s">
        <v>190</v>
      </c>
      <c r="E237" s="225" t="s">
        <v>491</v>
      </c>
      <c r="F237" s="226" t="s">
        <v>492</v>
      </c>
      <c r="G237" s="227" t="s">
        <v>223</v>
      </c>
      <c r="H237" s="228">
        <v>15.456</v>
      </c>
      <c r="I237" s="229"/>
      <c r="J237" s="230">
        <f>ROUND(I237*H237,2)</f>
        <v>0</v>
      </c>
      <c r="K237" s="231"/>
      <c r="L237" s="41"/>
      <c r="M237" s="232" t="s">
        <v>1</v>
      </c>
      <c r="N237" s="233" t="s">
        <v>38</v>
      </c>
      <c r="O237" s="88"/>
      <c r="P237" s="234">
        <f>O237*H237</f>
        <v>0</v>
      </c>
      <c r="Q237" s="234">
        <v>0</v>
      </c>
      <c r="R237" s="234">
        <f>Q237*H237</f>
        <v>0</v>
      </c>
      <c r="S237" s="234">
        <v>0</v>
      </c>
      <c r="T237" s="23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6" t="s">
        <v>194</v>
      </c>
      <c r="AT237" s="236" t="s">
        <v>190</v>
      </c>
      <c r="AU237" s="236" t="s">
        <v>83</v>
      </c>
      <c r="AY237" s="14" t="s">
        <v>188</v>
      </c>
      <c r="BE237" s="237">
        <f>IF(N237="základní",J237,0)</f>
        <v>0</v>
      </c>
      <c r="BF237" s="237">
        <f>IF(N237="snížená",J237,0)</f>
        <v>0</v>
      </c>
      <c r="BG237" s="237">
        <f>IF(N237="zákl. přenesená",J237,0)</f>
        <v>0</v>
      </c>
      <c r="BH237" s="237">
        <f>IF(N237="sníž. přenesená",J237,0)</f>
        <v>0</v>
      </c>
      <c r="BI237" s="237">
        <f>IF(N237="nulová",J237,0)</f>
        <v>0</v>
      </c>
      <c r="BJ237" s="14" t="s">
        <v>81</v>
      </c>
      <c r="BK237" s="237">
        <f>ROUND(I237*H237,2)</f>
        <v>0</v>
      </c>
      <c r="BL237" s="14" t="s">
        <v>194</v>
      </c>
      <c r="BM237" s="236" t="s">
        <v>493</v>
      </c>
    </row>
    <row r="238" s="2" customFormat="1" ht="49.05" customHeight="1">
      <c r="A238" s="35"/>
      <c r="B238" s="36"/>
      <c r="C238" s="224" t="s">
        <v>494</v>
      </c>
      <c r="D238" s="224" t="s">
        <v>190</v>
      </c>
      <c r="E238" s="225" t="s">
        <v>495</v>
      </c>
      <c r="F238" s="226" t="s">
        <v>496</v>
      </c>
      <c r="G238" s="227" t="s">
        <v>193</v>
      </c>
      <c r="H238" s="228">
        <v>0.63</v>
      </c>
      <c r="I238" s="229"/>
      <c r="J238" s="230">
        <f>ROUND(I238*H238,2)</f>
        <v>0</v>
      </c>
      <c r="K238" s="231"/>
      <c r="L238" s="41"/>
      <c r="M238" s="232" t="s">
        <v>1</v>
      </c>
      <c r="N238" s="233" t="s">
        <v>38</v>
      </c>
      <c r="O238" s="88"/>
      <c r="P238" s="234">
        <f>O238*H238</f>
        <v>0</v>
      </c>
      <c r="Q238" s="234">
        <v>0</v>
      </c>
      <c r="R238" s="234">
        <f>Q238*H238</f>
        <v>0</v>
      </c>
      <c r="S238" s="234">
        <v>0</v>
      </c>
      <c r="T238" s="23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6" t="s">
        <v>194</v>
      </c>
      <c r="AT238" s="236" t="s">
        <v>190</v>
      </c>
      <c r="AU238" s="236" t="s">
        <v>83</v>
      </c>
      <c r="AY238" s="14" t="s">
        <v>188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4" t="s">
        <v>81</v>
      </c>
      <c r="BK238" s="237">
        <f>ROUND(I238*H238,2)</f>
        <v>0</v>
      </c>
      <c r="BL238" s="14" t="s">
        <v>194</v>
      </c>
      <c r="BM238" s="236" t="s">
        <v>497</v>
      </c>
    </row>
    <row r="239" s="2" customFormat="1" ht="49.05" customHeight="1">
      <c r="A239" s="35"/>
      <c r="B239" s="36"/>
      <c r="C239" s="224" t="s">
        <v>347</v>
      </c>
      <c r="D239" s="224" t="s">
        <v>190</v>
      </c>
      <c r="E239" s="225" t="s">
        <v>498</v>
      </c>
      <c r="F239" s="226" t="s">
        <v>499</v>
      </c>
      <c r="G239" s="227" t="s">
        <v>223</v>
      </c>
      <c r="H239" s="228">
        <v>1.8180000000000001</v>
      </c>
      <c r="I239" s="229"/>
      <c r="J239" s="230">
        <f>ROUND(I239*H239,2)</f>
        <v>0</v>
      </c>
      <c r="K239" s="231"/>
      <c r="L239" s="41"/>
      <c r="M239" s="232" t="s">
        <v>1</v>
      </c>
      <c r="N239" s="233" t="s">
        <v>38</v>
      </c>
      <c r="O239" s="88"/>
      <c r="P239" s="234">
        <f>O239*H239</f>
        <v>0</v>
      </c>
      <c r="Q239" s="234">
        <v>0</v>
      </c>
      <c r="R239" s="234">
        <f>Q239*H239</f>
        <v>0</v>
      </c>
      <c r="S239" s="234">
        <v>0</v>
      </c>
      <c r="T239" s="23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6" t="s">
        <v>194</v>
      </c>
      <c r="AT239" s="236" t="s">
        <v>190</v>
      </c>
      <c r="AU239" s="236" t="s">
        <v>83</v>
      </c>
      <c r="AY239" s="14" t="s">
        <v>188</v>
      </c>
      <c r="BE239" s="237">
        <f>IF(N239="základní",J239,0)</f>
        <v>0</v>
      </c>
      <c r="BF239" s="237">
        <f>IF(N239="snížená",J239,0)</f>
        <v>0</v>
      </c>
      <c r="BG239" s="237">
        <f>IF(N239="zákl. přenesená",J239,0)</f>
        <v>0</v>
      </c>
      <c r="BH239" s="237">
        <f>IF(N239="sníž. přenesená",J239,0)</f>
        <v>0</v>
      </c>
      <c r="BI239" s="237">
        <f>IF(N239="nulová",J239,0)</f>
        <v>0</v>
      </c>
      <c r="BJ239" s="14" t="s">
        <v>81</v>
      </c>
      <c r="BK239" s="237">
        <f>ROUND(I239*H239,2)</f>
        <v>0</v>
      </c>
      <c r="BL239" s="14" t="s">
        <v>194</v>
      </c>
      <c r="BM239" s="236" t="s">
        <v>500</v>
      </c>
    </row>
    <row r="240" s="2" customFormat="1" ht="49.05" customHeight="1">
      <c r="A240" s="35"/>
      <c r="B240" s="36"/>
      <c r="C240" s="224" t="s">
        <v>501</v>
      </c>
      <c r="D240" s="224" t="s">
        <v>190</v>
      </c>
      <c r="E240" s="225" t="s">
        <v>502</v>
      </c>
      <c r="F240" s="226" t="s">
        <v>503</v>
      </c>
      <c r="G240" s="227" t="s">
        <v>193</v>
      </c>
      <c r="H240" s="228">
        <v>0.33300000000000002</v>
      </c>
      <c r="I240" s="229"/>
      <c r="J240" s="230">
        <f>ROUND(I240*H240,2)</f>
        <v>0</v>
      </c>
      <c r="K240" s="231"/>
      <c r="L240" s="41"/>
      <c r="M240" s="232" t="s">
        <v>1</v>
      </c>
      <c r="N240" s="233" t="s">
        <v>38</v>
      </c>
      <c r="O240" s="88"/>
      <c r="P240" s="234">
        <f>O240*H240</f>
        <v>0</v>
      </c>
      <c r="Q240" s="234">
        <v>0</v>
      </c>
      <c r="R240" s="234">
        <f>Q240*H240</f>
        <v>0</v>
      </c>
      <c r="S240" s="234">
        <v>0</v>
      </c>
      <c r="T240" s="23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6" t="s">
        <v>194</v>
      </c>
      <c r="AT240" s="236" t="s">
        <v>190</v>
      </c>
      <c r="AU240" s="236" t="s">
        <v>83</v>
      </c>
      <c r="AY240" s="14" t="s">
        <v>188</v>
      </c>
      <c r="BE240" s="237">
        <f>IF(N240="základní",J240,0)</f>
        <v>0</v>
      </c>
      <c r="BF240" s="237">
        <f>IF(N240="snížená",J240,0)</f>
        <v>0</v>
      </c>
      <c r="BG240" s="237">
        <f>IF(N240="zákl. přenesená",J240,0)</f>
        <v>0</v>
      </c>
      <c r="BH240" s="237">
        <f>IF(N240="sníž. přenesená",J240,0)</f>
        <v>0</v>
      </c>
      <c r="BI240" s="237">
        <f>IF(N240="nulová",J240,0)</f>
        <v>0</v>
      </c>
      <c r="BJ240" s="14" t="s">
        <v>81</v>
      </c>
      <c r="BK240" s="237">
        <f>ROUND(I240*H240,2)</f>
        <v>0</v>
      </c>
      <c r="BL240" s="14" t="s">
        <v>194</v>
      </c>
      <c r="BM240" s="236" t="s">
        <v>504</v>
      </c>
    </row>
    <row r="241" s="2" customFormat="1" ht="49.05" customHeight="1">
      <c r="A241" s="35"/>
      <c r="B241" s="36"/>
      <c r="C241" s="224" t="s">
        <v>350</v>
      </c>
      <c r="D241" s="224" t="s">
        <v>190</v>
      </c>
      <c r="E241" s="225" t="s">
        <v>505</v>
      </c>
      <c r="F241" s="226" t="s">
        <v>506</v>
      </c>
      <c r="G241" s="227" t="s">
        <v>235</v>
      </c>
      <c r="H241" s="228">
        <v>5.5999999999999996</v>
      </c>
      <c r="I241" s="229"/>
      <c r="J241" s="230">
        <f>ROUND(I241*H241,2)</f>
        <v>0</v>
      </c>
      <c r="K241" s="231"/>
      <c r="L241" s="41"/>
      <c r="M241" s="232" t="s">
        <v>1</v>
      </c>
      <c r="N241" s="233" t="s">
        <v>38</v>
      </c>
      <c r="O241" s="88"/>
      <c r="P241" s="234">
        <f>O241*H241</f>
        <v>0</v>
      </c>
      <c r="Q241" s="234">
        <v>0</v>
      </c>
      <c r="R241" s="234">
        <f>Q241*H241</f>
        <v>0</v>
      </c>
      <c r="S241" s="234">
        <v>0</v>
      </c>
      <c r="T241" s="23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6" t="s">
        <v>194</v>
      </c>
      <c r="AT241" s="236" t="s">
        <v>190</v>
      </c>
      <c r="AU241" s="236" t="s">
        <v>83</v>
      </c>
      <c r="AY241" s="14" t="s">
        <v>188</v>
      </c>
      <c r="BE241" s="237">
        <f>IF(N241="základní",J241,0)</f>
        <v>0</v>
      </c>
      <c r="BF241" s="237">
        <f>IF(N241="snížená",J241,0)</f>
        <v>0</v>
      </c>
      <c r="BG241" s="237">
        <f>IF(N241="zákl. přenesená",J241,0)</f>
        <v>0</v>
      </c>
      <c r="BH241" s="237">
        <f>IF(N241="sníž. přenesená",J241,0)</f>
        <v>0</v>
      </c>
      <c r="BI241" s="237">
        <f>IF(N241="nulová",J241,0)</f>
        <v>0</v>
      </c>
      <c r="BJ241" s="14" t="s">
        <v>81</v>
      </c>
      <c r="BK241" s="237">
        <f>ROUND(I241*H241,2)</f>
        <v>0</v>
      </c>
      <c r="BL241" s="14" t="s">
        <v>194</v>
      </c>
      <c r="BM241" s="236" t="s">
        <v>507</v>
      </c>
    </row>
    <row r="242" s="2" customFormat="1" ht="49.05" customHeight="1">
      <c r="A242" s="35"/>
      <c r="B242" s="36"/>
      <c r="C242" s="224" t="s">
        <v>508</v>
      </c>
      <c r="D242" s="224" t="s">
        <v>190</v>
      </c>
      <c r="E242" s="225" t="s">
        <v>509</v>
      </c>
      <c r="F242" s="226" t="s">
        <v>510</v>
      </c>
      <c r="G242" s="227" t="s">
        <v>235</v>
      </c>
      <c r="H242" s="228">
        <v>10.199999999999999</v>
      </c>
      <c r="I242" s="229"/>
      <c r="J242" s="230">
        <f>ROUND(I242*H242,2)</f>
        <v>0</v>
      </c>
      <c r="K242" s="231"/>
      <c r="L242" s="41"/>
      <c r="M242" s="232" t="s">
        <v>1</v>
      </c>
      <c r="N242" s="233" t="s">
        <v>38</v>
      </c>
      <c r="O242" s="88"/>
      <c r="P242" s="234">
        <f>O242*H242</f>
        <v>0</v>
      </c>
      <c r="Q242" s="234">
        <v>0</v>
      </c>
      <c r="R242" s="234">
        <f>Q242*H242</f>
        <v>0</v>
      </c>
      <c r="S242" s="234">
        <v>0</v>
      </c>
      <c r="T242" s="23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6" t="s">
        <v>194</v>
      </c>
      <c r="AT242" s="236" t="s">
        <v>190</v>
      </c>
      <c r="AU242" s="236" t="s">
        <v>83</v>
      </c>
      <c r="AY242" s="14" t="s">
        <v>188</v>
      </c>
      <c r="BE242" s="237">
        <f>IF(N242="základní",J242,0)</f>
        <v>0</v>
      </c>
      <c r="BF242" s="237">
        <f>IF(N242="snížená",J242,0)</f>
        <v>0</v>
      </c>
      <c r="BG242" s="237">
        <f>IF(N242="zákl. přenesená",J242,0)</f>
        <v>0</v>
      </c>
      <c r="BH242" s="237">
        <f>IF(N242="sníž. přenesená",J242,0)</f>
        <v>0</v>
      </c>
      <c r="BI242" s="237">
        <f>IF(N242="nulová",J242,0)</f>
        <v>0</v>
      </c>
      <c r="BJ242" s="14" t="s">
        <v>81</v>
      </c>
      <c r="BK242" s="237">
        <f>ROUND(I242*H242,2)</f>
        <v>0</v>
      </c>
      <c r="BL242" s="14" t="s">
        <v>194</v>
      </c>
      <c r="BM242" s="236" t="s">
        <v>511</v>
      </c>
    </row>
    <row r="243" s="2" customFormat="1" ht="24.15" customHeight="1">
      <c r="A243" s="35"/>
      <c r="B243" s="36"/>
      <c r="C243" s="224" t="s">
        <v>355</v>
      </c>
      <c r="D243" s="224" t="s">
        <v>190</v>
      </c>
      <c r="E243" s="225" t="s">
        <v>512</v>
      </c>
      <c r="F243" s="226" t="s">
        <v>513</v>
      </c>
      <c r="G243" s="227" t="s">
        <v>223</v>
      </c>
      <c r="H243" s="228">
        <v>673.41399999999999</v>
      </c>
      <c r="I243" s="229"/>
      <c r="J243" s="230">
        <f>ROUND(I243*H243,2)</f>
        <v>0</v>
      </c>
      <c r="K243" s="231"/>
      <c r="L243" s="41"/>
      <c r="M243" s="232" t="s">
        <v>1</v>
      </c>
      <c r="N243" s="233" t="s">
        <v>38</v>
      </c>
      <c r="O243" s="88"/>
      <c r="P243" s="234">
        <f>O243*H243</f>
        <v>0</v>
      </c>
      <c r="Q243" s="234">
        <v>0</v>
      </c>
      <c r="R243" s="234">
        <f>Q243*H243</f>
        <v>0</v>
      </c>
      <c r="S243" s="234">
        <v>0</v>
      </c>
      <c r="T243" s="23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6" t="s">
        <v>194</v>
      </c>
      <c r="AT243" s="236" t="s">
        <v>190</v>
      </c>
      <c r="AU243" s="236" t="s">
        <v>83</v>
      </c>
      <c r="AY243" s="14" t="s">
        <v>188</v>
      </c>
      <c r="BE243" s="237">
        <f>IF(N243="základní",J243,0)</f>
        <v>0</v>
      </c>
      <c r="BF243" s="237">
        <f>IF(N243="snížená",J243,0)</f>
        <v>0</v>
      </c>
      <c r="BG243" s="237">
        <f>IF(N243="zákl. přenesená",J243,0)</f>
        <v>0</v>
      </c>
      <c r="BH243" s="237">
        <f>IF(N243="sníž. přenesená",J243,0)</f>
        <v>0</v>
      </c>
      <c r="BI243" s="237">
        <f>IF(N243="nulová",J243,0)</f>
        <v>0</v>
      </c>
      <c r="BJ243" s="14" t="s">
        <v>81</v>
      </c>
      <c r="BK243" s="237">
        <f>ROUND(I243*H243,2)</f>
        <v>0</v>
      </c>
      <c r="BL243" s="14" t="s">
        <v>194</v>
      </c>
      <c r="BM243" s="236" t="s">
        <v>514</v>
      </c>
    </row>
    <row r="244" s="2" customFormat="1" ht="24.15" customHeight="1">
      <c r="A244" s="35"/>
      <c r="B244" s="36"/>
      <c r="C244" s="224" t="s">
        <v>515</v>
      </c>
      <c r="D244" s="224" t="s">
        <v>190</v>
      </c>
      <c r="E244" s="225" t="s">
        <v>516</v>
      </c>
      <c r="F244" s="226" t="s">
        <v>517</v>
      </c>
      <c r="G244" s="227" t="s">
        <v>223</v>
      </c>
      <c r="H244" s="228">
        <v>162.5</v>
      </c>
      <c r="I244" s="229"/>
      <c r="J244" s="230">
        <f>ROUND(I244*H244,2)</f>
        <v>0</v>
      </c>
      <c r="K244" s="231"/>
      <c r="L244" s="41"/>
      <c r="M244" s="232" t="s">
        <v>1</v>
      </c>
      <c r="N244" s="233" t="s">
        <v>38</v>
      </c>
      <c r="O244" s="88"/>
      <c r="P244" s="234">
        <f>O244*H244</f>
        <v>0</v>
      </c>
      <c r="Q244" s="234">
        <v>0</v>
      </c>
      <c r="R244" s="234">
        <f>Q244*H244</f>
        <v>0</v>
      </c>
      <c r="S244" s="234">
        <v>0</v>
      </c>
      <c r="T244" s="23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6" t="s">
        <v>194</v>
      </c>
      <c r="AT244" s="236" t="s">
        <v>190</v>
      </c>
      <c r="AU244" s="236" t="s">
        <v>83</v>
      </c>
      <c r="AY244" s="14" t="s">
        <v>188</v>
      </c>
      <c r="BE244" s="237">
        <f>IF(N244="základní",J244,0)</f>
        <v>0</v>
      </c>
      <c r="BF244" s="237">
        <f>IF(N244="snížená",J244,0)</f>
        <v>0</v>
      </c>
      <c r="BG244" s="237">
        <f>IF(N244="zákl. přenesená",J244,0)</f>
        <v>0</v>
      </c>
      <c r="BH244" s="237">
        <f>IF(N244="sníž. přenesená",J244,0)</f>
        <v>0</v>
      </c>
      <c r="BI244" s="237">
        <f>IF(N244="nulová",J244,0)</f>
        <v>0</v>
      </c>
      <c r="BJ244" s="14" t="s">
        <v>81</v>
      </c>
      <c r="BK244" s="237">
        <f>ROUND(I244*H244,2)</f>
        <v>0</v>
      </c>
      <c r="BL244" s="14" t="s">
        <v>194</v>
      </c>
      <c r="BM244" s="236" t="s">
        <v>518</v>
      </c>
    </row>
    <row r="245" s="2" customFormat="1" ht="24.15" customHeight="1">
      <c r="A245" s="35"/>
      <c r="B245" s="36"/>
      <c r="C245" s="224" t="s">
        <v>358</v>
      </c>
      <c r="D245" s="224" t="s">
        <v>190</v>
      </c>
      <c r="E245" s="225" t="s">
        <v>519</v>
      </c>
      <c r="F245" s="226" t="s">
        <v>520</v>
      </c>
      <c r="G245" s="227" t="s">
        <v>223</v>
      </c>
      <c r="H245" s="228">
        <v>22</v>
      </c>
      <c r="I245" s="229"/>
      <c r="J245" s="230">
        <f>ROUND(I245*H245,2)</f>
        <v>0</v>
      </c>
      <c r="K245" s="231"/>
      <c r="L245" s="41"/>
      <c r="M245" s="232" t="s">
        <v>1</v>
      </c>
      <c r="N245" s="233" t="s">
        <v>38</v>
      </c>
      <c r="O245" s="88"/>
      <c r="P245" s="234">
        <f>O245*H245</f>
        <v>0</v>
      </c>
      <c r="Q245" s="234">
        <v>0</v>
      </c>
      <c r="R245" s="234">
        <f>Q245*H245</f>
        <v>0</v>
      </c>
      <c r="S245" s="234">
        <v>0</v>
      </c>
      <c r="T245" s="23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6" t="s">
        <v>194</v>
      </c>
      <c r="AT245" s="236" t="s">
        <v>190</v>
      </c>
      <c r="AU245" s="236" t="s">
        <v>83</v>
      </c>
      <c r="AY245" s="14" t="s">
        <v>188</v>
      </c>
      <c r="BE245" s="237">
        <f>IF(N245="základní",J245,0)</f>
        <v>0</v>
      </c>
      <c r="BF245" s="237">
        <f>IF(N245="snížená",J245,0)</f>
        <v>0</v>
      </c>
      <c r="BG245" s="237">
        <f>IF(N245="zákl. přenesená",J245,0)</f>
        <v>0</v>
      </c>
      <c r="BH245" s="237">
        <f>IF(N245="sníž. přenesená",J245,0)</f>
        <v>0</v>
      </c>
      <c r="BI245" s="237">
        <f>IF(N245="nulová",J245,0)</f>
        <v>0</v>
      </c>
      <c r="BJ245" s="14" t="s">
        <v>81</v>
      </c>
      <c r="BK245" s="237">
        <f>ROUND(I245*H245,2)</f>
        <v>0</v>
      </c>
      <c r="BL245" s="14" t="s">
        <v>194</v>
      </c>
      <c r="BM245" s="236" t="s">
        <v>521</v>
      </c>
    </row>
    <row r="246" s="2" customFormat="1" ht="24.15" customHeight="1">
      <c r="A246" s="35"/>
      <c r="B246" s="36"/>
      <c r="C246" s="224" t="s">
        <v>522</v>
      </c>
      <c r="D246" s="224" t="s">
        <v>190</v>
      </c>
      <c r="E246" s="225" t="s">
        <v>523</v>
      </c>
      <c r="F246" s="226" t="s">
        <v>524</v>
      </c>
      <c r="G246" s="227" t="s">
        <v>223</v>
      </c>
      <c r="H246" s="228">
        <v>133.67099999999999</v>
      </c>
      <c r="I246" s="229"/>
      <c r="J246" s="230">
        <f>ROUND(I246*H246,2)</f>
        <v>0</v>
      </c>
      <c r="K246" s="231"/>
      <c r="L246" s="41"/>
      <c r="M246" s="232" t="s">
        <v>1</v>
      </c>
      <c r="N246" s="233" t="s">
        <v>38</v>
      </c>
      <c r="O246" s="88"/>
      <c r="P246" s="234">
        <f>O246*H246</f>
        <v>0</v>
      </c>
      <c r="Q246" s="234">
        <v>0</v>
      </c>
      <c r="R246" s="234">
        <f>Q246*H246</f>
        <v>0</v>
      </c>
      <c r="S246" s="234">
        <v>0</v>
      </c>
      <c r="T246" s="23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6" t="s">
        <v>194</v>
      </c>
      <c r="AT246" s="236" t="s">
        <v>190</v>
      </c>
      <c r="AU246" s="236" t="s">
        <v>83</v>
      </c>
      <c r="AY246" s="14" t="s">
        <v>188</v>
      </c>
      <c r="BE246" s="237">
        <f>IF(N246="základní",J246,0)</f>
        <v>0</v>
      </c>
      <c r="BF246" s="237">
        <f>IF(N246="snížená",J246,0)</f>
        <v>0</v>
      </c>
      <c r="BG246" s="237">
        <f>IF(N246="zákl. přenesená",J246,0)</f>
        <v>0</v>
      </c>
      <c r="BH246" s="237">
        <f>IF(N246="sníž. přenesená",J246,0)</f>
        <v>0</v>
      </c>
      <c r="BI246" s="237">
        <f>IF(N246="nulová",J246,0)</f>
        <v>0</v>
      </c>
      <c r="BJ246" s="14" t="s">
        <v>81</v>
      </c>
      <c r="BK246" s="237">
        <f>ROUND(I246*H246,2)</f>
        <v>0</v>
      </c>
      <c r="BL246" s="14" t="s">
        <v>194</v>
      </c>
      <c r="BM246" s="236" t="s">
        <v>525</v>
      </c>
    </row>
    <row r="247" s="12" customFormat="1" ht="22.8" customHeight="1">
      <c r="A247" s="12"/>
      <c r="B247" s="208"/>
      <c r="C247" s="209"/>
      <c r="D247" s="210" t="s">
        <v>72</v>
      </c>
      <c r="E247" s="222" t="s">
        <v>526</v>
      </c>
      <c r="F247" s="222" t="s">
        <v>527</v>
      </c>
      <c r="G247" s="209"/>
      <c r="H247" s="209"/>
      <c r="I247" s="212"/>
      <c r="J247" s="223">
        <f>BK247</f>
        <v>0</v>
      </c>
      <c r="K247" s="209"/>
      <c r="L247" s="214"/>
      <c r="M247" s="215"/>
      <c r="N247" s="216"/>
      <c r="O247" s="216"/>
      <c r="P247" s="217">
        <f>SUM(P248:P251)</f>
        <v>0</v>
      </c>
      <c r="Q247" s="216"/>
      <c r="R247" s="217">
        <f>SUM(R248:R251)</f>
        <v>0</v>
      </c>
      <c r="S247" s="216"/>
      <c r="T247" s="218">
        <f>SUM(T248:T251)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9" t="s">
        <v>81</v>
      </c>
      <c r="AT247" s="220" t="s">
        <v>72</v>
      </c>
      <c r="AU247" s="220" t="s">
        <v>81</v>
      </c>
      <c r="AY247" s="219" t="s">
        <v>188</v>
      </c>
      <c r="BK247" s="221">
        <f>SUM(BK248:BK251)</f>
        <v>0</v>
      </c>
    </row>
    <row r="248" s="2" customFormat="1" ht="37.8" customHeight="1">
      <c r="A248" s="35"/>
      <c r="B248" s="36"/>
      <c r="C248" s="224" t="s">
        <v>362</v>
      </c>
      <c r="D248" s="224" t="s">
        <v>190</v>
      </c>
      <c r="E248" s="225" t="s">
        <v>528</v>
      </c>
      <c r="F248" s="226" t="s">
        <v>529</v>
      </c>
      <c r="G248" s="227" t="s">
        <v>207</v>
      </c>
      <c r="H248" s="228">
        <v>188.13999999999999</v>
      </c>
      <c r="I248" s="229"/>
      <c r="J248" s="230">
        <f>ROUND(I248*H248,2)</f>
        <v>0</v>
      </c>
      <c r="K248" s="231"/>
      <c r="L248" s="41"/>
      <c r="M248" s="232" t="s">
        <v>1</v>
      </c>
      <c r="N248" s="233" t="s">
        <v>38</v>
      </c>
      <c r="O248" s="88"/>
      <c r="P248" s="234">
        <f>O248*H248</f>
        <v>0</v>
      </c>
      <c r="Q248" s="234">
        <v>0</v>
      </c>
      <c r="R248" s="234">
        <f>Q248*H248</f>
        <v>0</v>
      </c>
      <c r="S248" s="234">
        <v>0</v>
      </c>
      <c r="T248" s="23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6" t="s">
        <v>194</v>
      </c>
      <c r="AT248" s="236" t="s">
        <v>190</v>
      </c>
      <c r="AU248" s="236" t="s">
        <v>83</v>
      </c>
      <c r="AY248" s="14" t="s">
        <v>188</v>
      </c>
      <c r="BE248" s="237">
        <f>IF(N248="základní",J248,0)</f>
        <v>0</v>
      </c>
      <c r="BF248" s="237">
        <f>IF(N248="snížená",J248,0)</f>
        <v>0</v>
      </c>
      <c r="BG248" s="237">
        <f>IF(N248="zákl. přenesená",J248,0)</f>
        <v>0</v>
      </c>
      <c r="BH248" s="237">
        <f>IF(N248="sníž. přenesená",J248,0)</f>
        <v>0</v>
      </c>
      <c r="BI248" s="237">
        <f>IF(N248="nulová",J248,0)</f>
        <v>0</v>
      </c>
      <c r="BJ248" s="14" t="s">
        <v>81</v>
      </c>
      <c r="BK248" s="237">
        <f>ROUND(I248*H248,2)</f>
        <v>0</v>
      </c>
      <c r="BL248" s="14" t="s">
        <v>194</v>
      </c>
      <c r="BM248" s="236" t="s">
        <v>530</v>
      </c>
    </row>
    <row r="249" s="2" customFormat="1" ht="24.15" customHeight="1">
      <c r="A249" s="35"/>
      <c r="B249" s="36"/>
      <c r="C249" s="224" t="s">
        <v>531</v>
      </c>
      <c r="D249" s="224" t="s">
        <v>190</v>
      </c>
      <c r="E249" s="225" t="s">
        <v>532</v>
      </c>
      <c r="F249" s="226" t="s">
        <v>533</v>
      </c>
      <c r="G249" s="227" t="s">
        <v>207</v>
      </c>
      <c r="H249" s="228">
        <v>188.13999999999999</v>
      </c>
      <c r="I249" s="229"/>
      <c r="J249" s="230">
        <f>ROUND(I249*H249,2)</f>
        <v>0</v>
      </c>
      <c r="K249" s="231"/>
      <c r="L249" s="41"/>
      <c r="M249" s="232" t="s">
        <v>1</v>
      </c>
      <c r="N249" s="233" t="s">
        <v>38</v>
      </c>
      <c r="O249" s="88"/>
      <c r="P249" s="234">
        <f>O249*H249</f>
        <v>0</v>
      </c>
      <c r="Q249" s="234">
        <v>0</v>
      </c>
      <c r="R249" s="234">
        <f>Q249*H249</f>
        <v>0</v>
      </c>
      <c r="S249" s="234">
        <v>0</v>
      </c>
      <c r="T249" s="23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6" t="s">
        <v>194</v>
      </c>
      <c r="AT249" s="236" t="s">
        <v>190</v>
      </c>
      <c r="AU249" s="236" t="s">
        <v>83</v>
      </c>
      <c r="AY249" s="14" t="s">
        <v>188</v>
      </c>
      <c r="BE249" s="237">
        <f>IF(N249="základní",J249,0)</f>
        <v>0</v>
      </c>
      <c r="BF249" s="237">
        <f>IF(N249="snížená",J249,0)</f>
        <v>0</v>
      </c>
      <c r="BG249" s="237">
        <f>IF(N249="zákl. přenesená",J249,0)</f>
        <v>0</v>
      </c>
      <c r="BH249" s="237">
        <f>IF(N249="sníž. přenesená",J249,0)</f>
        <v>0</v>
      </c>
      <c r="BI249" s="237">
        <f>IF(N249="nulová",J249,0)</f>
        <v>0</v>
      </c>
      <c r="BJ249" s="14" t="s">
        <v>81</v>
      </c>
      <c r="BK249" s="237">
        <f>ROUND(I249*H249,2)</f>
        <v>0</v>
      </c>
      <c r="BL249" s="14" t="s">
        <v>194</v>
      </c>
      <c r="BM249" s="236" t="s">
        <v>534</v>
      </c>
    </row>
    <row r="250" s="2" customFormat="1" ht="37.8" customHeight="1">
      <c r="A250" s="35"/>
      <c r="B250" s="36"/>
      <c r="C250" s="224" t="s">
        <v>365</v>
      </c>
      <c r="D250" s="224" t="s">
        <v>190</v>
      </c>
      <c r="E250" s="225" t="s">
        <v>535</v>
      </c>
      <c r="F250" s="226" t="s">
        <v>536</v>
      </c>
      <c r="G250" s="227" t="s">
        <v>207</v>
      </c>
      <c r="H250" s="228">
        <v>3574.6599999999999</v>
      </c>
      <c r="I250" s="229"/>
      <c r="J250" s="230">
        <f>ROUND(I250*H250,2)</f>
        <v>0</v>
      </c>
      <c r="K250" s="231"/>
      <c r="L250" s="41"/>
      <c r="M250" s="232" t="s">
        <v>1</v>
      </c>
      <c r="N250" s="233" t="s">
        <v>38</v>
      </c>
      <c r="O250" s="88"/>
      <c r="P250" s="234">
        <f>O250*H250</f>
        <v>0</v>
      </c>
      <c r="Q250" s="234">
        <v>0</v>
      </c>
      <c r="R250" s="234">
        <f>Q250*H250</f>
        <v>0</v>
      </c>
      <c r="S250" s="234">
        <v>0</v>
      </c>
      <c r="T250" s="23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6" t="s">
        <v>194</v>
      </c>
      <c r="AT250" s="236" t="s">
        <v>190</v>
      </c>
      <c r="AU250" s="236" t="s">
        <v>83</v>
      </c>
      <c r="AY250" s="14" t="s">
        <v>188</v>
      </c>
      <c r="BE250" s="237">
        <f>IF(N250="základní",J250,0)</f>
        <v>0</v>
      </c>
      <c r="BF250" s="237">
        <f>IF(N250="snížená",J250,0)</f>
        <v>0</v>
      </c>
      <c r="BG250" s="237">
        <f>IF(N250="zákl. přenesená",J250,0)</f>
        <v>0</v>
      </c>
      <c r="BH250" s="237">
        <f>IF(N250="sníž. přenesená",J250,0)</f>
        <v>0</v>
      </c>
      <c r="BI250" s="237">
        <f>IF(N250="nulová",J250,0)</f>
        <v>0</v>
      </c>
      <c r="BJ250" s="14" t="s">
        <v>81</v>
      </c>
      <c r="BK250" s="237">
        <f>ROUND(I250*H250,2)</f>
        <v>0</v>
      </c>
      <c r="BL250" s="14" t="s">
        <v>194</v>
      </c>
      <c r="BM250" s="236" t="s">
        <v>537</v>
      </c>
    </row>
    <row r="251" s="2" customFormat="1" ht="37.8" customHeight="1">
      <c r="A251" s="35"/>
      <c r="B251" s="36"/>
      <c r="C251" s="224" t="s">
        <v>538</v>
      </c>
      <c r="D251" s="224" t="s">
        <v>190</v>
      </c>
      <c r="E251" s="225" t="s">
        <v>539</v>
      </c>
      <c r="F251" s="226" t="s">
        <v>540</v>
      </c>
      <c r="G251" s="227" t="s">
        <v>207</v>
      </c>
      <c r="H251" s="228">
        <v>188.13999999999999</v>
      </c>
      <c r="I251" s="229"/>
      <c r="J251" s="230">
        <f>ROUND(I251*H251,2)</f>
        <v>0</v>
      </c>
      <c r="K251" s="231"/>
      <c r="L251" s="41"/>
      <c r="M251" s="232" t="s">
        <v>1</v>
      </c>
      <c r="N251" s="233" t="s">
        <v>38</v>
      </c>
      <c r="O251" s="88"/>
      <c r="P251" s="234">
        <f>O251*H251</f>
        <v>0</v>
      </c>
      <c r="Q251" s="234">
        <v>0</v>
      </c>
      <c r="R251" s="234">
        <f>Q251*H251</f>
        <v>0</v>
      </c>
      <c r="S251" s="234">
        <v>0</v>
      </c>
      <c r="T251" s="23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6" t="s">
        <v>194</v>
      </c>
      <c r="AT251" s="236" t="s">
        <v>190</v>
      </c>
      <c r="AU251" s="236" t="s">
        <v>83</v>
      </c>
      <c r="AY251" s="14" t="s">
        <v>188</v>
      </c>
      <c r="BE251" s="237">
        <f>IF(N251="základní",J251,0)</f>
        <v>0</v>
      </c>
      <c r="BF251" s="237">
        <f>IF(N251="snížená",J251,0)</f>
        <v>0</v>
      </c>
      <c r="BG251" s="237">
        <f>IF(N251="zákl. přenesená",J251,0)</f>
        <v>0</v>
      </c>
      <c r="BH251" s="237">
        <f>IF(N251="sníž. přenesená",J251,0)</f>
        <v>0</v>
      </c>
      <c r="BI251" s="237">
        <f>IF(N251="nulová",J251,0)</f>
        <v>0</v>
      </c>
      <c r="BJ251" s="14" t="s">
        <v>81</v>
      </c>
      <c r="BK251" s="237">
        <f>ROUND(I251*H251,2)</f>
        <v>0</v>
      </c>
      <c r="BL251" s="14" t="s">
        <v>194</v>
      </c>
      <c r="BM251" s="236" t="s">
        <v>541</v>
      </c>
    </row>
    <row r="252" s="12" customFormat="1" ht="22.8" customHeight="1">
      <c r="A252" s="12"/>
      <c r="B252" s="208"/>
      <c r="C252" s="209"/>
      <c r="D252" s="210" t="s">
        <v>72</v>
      </c>
      <c r="E252" s="222" t="s">
        <v>542</v>
      </c>
      <c r="F252" s="222" t="s">
        <v>543</v>
      </c>
      <c r="G252" s="209"/>
      <c r="H252" s="209"/>
      <c r="I252" s="212"/>
      <c r="J252" s="223">
        <f>BK252</f>
        <v>0</v>
      </c>
      <c r="K252" s="209"/>
      <c r="L252" s="214"/>
      <c r="M252" s="215"/>
      <c r="N252" s="216"/>
      <c r="O252" s="216"/>
      <c r="P252" s="217">
        <f>P253</f>
        <v>0</v>
      </c>
      <c r="Q252" s="216"/>
      <c r="R252" s="217">
        <f>R253</f>
        <v>0</v>
      </c>
      <c r="S252" s="216"/>
      <c r="T252" s="218">
        <f>T253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9" t="s">
        <v>81</v>
      </c>
      <c r="AT252" s="220" t="s">
        <v>72</v>
      </c>
      <c r="AU252" s="220" t="s">
        <v>81</v>
      </c>
      <c r="AY252" s="219" t="s">
        <v>188</v>
      </c>
      <c r="BK252" s="221">
        <f>BK253</f>
        <v>0</v>
      </c>
    </row>
    <row r="253" s="2" customFormat="1" ht="49.05" customHeight="1">
      <c r="A253" s="35"/>
      <c r="B253" s="36"/>
      <c r="C253" s="224" t="s">
        <v>370</v>
      </c>
      <c r="D253" s="224" t="s">
        <v>190</v>
      </c>
      <c r="E253" s="225" t="s">
        <v>544</v>
      </c>
      <c r="F253" s="226" t="s">
        <v>545</v>
      </c>
      <c r="G253" s="227" t="s">
        <v>207</v>
      </c>
      <c r="H253" s="228">
        <v>257.56799999999998</v>
      </c>
      <c r="I253" s="229"/>
      <c r="J253" s="230">
        <f>ROUND(I253*H253,2)</f>
        <v>0</v>
      </c>
      <c r="K253" s="231"/>
      <c r="L253" s="41"/>
      <c r="M253" s="232" t="s">
        <v>1</v>
      </c>
      <c r="N253" s="233" t="s">
        <v>38</v>
      </c>
      <c r="O253" s="88"/>
      <c r="P253" s="234">
        <f>O253*H253</f>
        <v>0</v>
      </c>
      <c r="Q253" s="234">
        <v>0</v>
      </c>
      <c r="R253" s="234">
        <f>Q253*H253</f>
        <v>0</v>
      </c>
      <c r="S253" s="234">
        <v>0</v>
      </c>
      <c r="T253" s="23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6" t="s">
        <v>194</v>
      </c>
      <c r="AT253" s="236" t="s">
        <v>190</v>
      </c>
      <c r="AU253" s="236" t="s">
        <v>83</v>
      </c>
      <c r="AY253" s="14" t="s">
        <v>188</v>
      </c>
      <c r="BE253" s="237">
        <f>IF(N253="základní",J253,0)</f>
        <v>0</v>
      </c>
      <c r="BF253" s="237">
        <f>IF(N253="snížená",J253,0)</f>
        <v>0</v>
      </c>
      <c r="BG253" s="237">
        <f>IF(N253="zákl. přenesená",J253,0)</f>
        <v>0</v>
      </c>
      <c r="BH253" s="237">
        <f>IF(N253="sníž. přenesená",J253,0)</f>
        <v>0</v>
      </c>
      <c r="BI253" s="237">
        <f>IF(N253="nulová",J253,0)</f>
        <v>0</v>
      </c>
      <c r="BJ253" s="14" t="s">
        <v>81</v>
      </c>
      <c r="BK253" s="237">
        <f>ROUND(I253*H253,2)</f>
        <v>0</v>
      </c>
      <c r="BL253" s="14" t="s">
        <v>194</v>
      </c>
      <c r="BM253" s="236" t="s">
        <v>546</v>
      </c>
    </row>
    <row r="254" s="12" customFormat="1" ht="25.92" customHeight="1">
      <c r="A254" s="12"/>
      <c r="B254" s="208"/>
      <c r="C254" s="209"/>
      <c r="D254" s="210" t="s">
        <v>72</v>
      </c>
      <c r="E254" s="211" t="s">
        <v>547</v>
      </c>
      <c r="F254" s="211" t="s">
        <v>548</v>
      </c>
      <c r="G254" s="209"/>
      <c r="H254" s="209"/>
      <c r="I254" s="212"/>
      <c r="J254" s="213">
        <f>BK254</f>
        <v>0</v>
      </c>
      <c r="K254" s="209"/>
      <c r="L254" s="214"/>
      <c r="M254" s="215"/>
      <c r="N254" s="216"/>
      <c r="O254" s="216"/>
      <c r="P254" s="217">
        <f>P255+P267+P274+P290+P304+P309+P332+P351+P380+P396+P430+P450+P460+P464+P477+P486+P495+P499</f>
        <v>0</v>
      </c>
      <c r="Q254" s="216"/>
      <c r="R254" s="217">
        <f>R255+R267+R274+R290+R304+R309+R332+R351+R380+R396+R430+R450+R460+R464+R477+R486+R495+R499</f>
        <v>0</v>
      </c>
      <c r="S254" s="216"/>
      <c r="T254" s="218">
        <f>T255+T267+T274+T290+T304+T309+T332+T351+T380+T396+T430+T450+T460+T464+T477+T486+T495+T499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9" t="s">
        <v>83</v>
      </c>
      <c r="AT254" s="220" t="s">
        <v>72</v>
      </c>
      <c r="AU254" s="220" t="s">
        <v>73</v>
      </c>
      <c r="AY254" s="219" t="s">
        <v>188</v>
      </c>
      <c r="BK254" s="221">
        <f>BK255+BK267+BK274+BK290+BK304+BK309+BK332+BK351+BK380+BK396+BK430+BK450+BK460+BK464+BK477+BK486+BK495+BK499</f>
        <v>0</v>
      </c>
    </row>
    <row r="255" s="12" customFormat="1" ht="22.8" customHeight="1">
      <c r="A255" s="12"/>
      <c r="B255" s="208"/>
      <c r="C255" s="209"/>
      <c r="D255" s="210" t="s">
        <v>72</v>
      </c>
      <c r="E255" s="222" t="s">
        <v>549</v>
      </c>
      <c r="F255" s="222" t="s">
        <v>550</v>
      </c>
      <c r="G255" s="209"/>
      <c r="H255" s="209"/>
      <c r="I255" s="212"/>
      <c r="J255" s="223">
        <f>BK255</f>
        <v>0</v>
      </c>
      <c r="K255" s="209"/>
      <c r="L255" s="214"/>
      <c r="M255" s="215"/>
      <c r="N255" s="216"/>
      <c r="O255" s="216"/>
      <c r="P255" s="217">
        <f>SUM(P256:P266)</f>
        <v>0</v>
      </c>
      <c r="Q255" s="216"/>
      <c r="R255" s="217">
        <f>SUM(R256:R266)</f>
        <v>0</v>
      </c>
      <c r="S255" s="216"/>
      <c r="T255" s="218">
        <f>SUM(T256:T266)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9" t="s">
        <v>83</v>
      </c>
      <c r="AT255" s="220" t="s">
        <v>72</v>
      </c>
      <c r="AU255" s="220" t="s">
        <v>81</v>
      </c>
      <c r="AY255" s="219" t="s">
        <v>188</v>
      </c>
      <c r="BK255" s="221">
        <f>SUM(BK256:BK266)</f>
        <v>0</v>
      </c>
    </row>
    <row r="256" s="2" customFormat="1" ht="24.15" customHeight="1">
      <c r="A256" s="35"/>
      <c r="B256" s="36"/>
      <c r="C256" s="224" t="s">
        <v>551</v>
      </c>
      <c r="D256" s="224" t="s">
        <v>190</v>
      </c>
      <c r="E256" s="225" t="s">
        <v>552</v>
      </c>
      <c r="F256" s="226" t="s">
        <v>553</v>
      </c>
      <c r="G256" s="227" t="s">
        <v>223</v>
      </c>
      <c r="H256" s="228">
        <v>205.434</v>
      </c>
      <c r="I256" s="229"/>
      <c r="J256" s="230">
        <f>ROUND(I256*H256,2)</f>
        <v>0</v>
      </c>
      <c r="K256" s="231"/>
      <c r="L256" s="41"/>
      <c r="M256" s="232" t="s">
        <v>1</v>
      </c>
      <c r="N256" s="233" t="s">
        <v>38</v>
      </c>
      <c r="O256" s="88"/>
      <c r="P256" s="234">
        <f>O256*H256</f>
        <v>0</v>
      </c>
      <c r="Q256" s="234">
        <v>0</v>
      </c>
      <c r="R256" s="234">
        <f>Q256*H256</f>
        <v>0</v>
      </c>
      <c r="S256" s="234">
        <v>0</v>
      </c>
      <c r="T256" s="23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6" t="s">
        <v>219</v>
      </c>
      <c r="AT256" s="236" t="s">
        <v>190</v>
      </c>
      <c r="AU256" s="236" t="s">
        <v>83</v>
      </c>
      <c r="AY256" s="14" t="s">
        <v>188</v>
      </c>
      <c r="BE256" s="237">
        <f>IF(N256="základní",J256,0)</f>
        <v>0</v>
      </c>
      <c r="BF256" s="237">
        <f>IF(N256="snížená",J256,0)</f>
        <v>0</v>
      </c>
      <c r="BG256" s="237">
        <f>IF(N256="zákl. přenesená",J256,0)</f>
        <v>0</v>
      </c>
      <c r="BH256" s="237">
        <f>IF(N256="sníž. přenesená",J256,0)</f>
        <v>0</v>
      </c>
      <c r="BI256" s="237">
        <f>IF(N256="nulová",J256,0)</f>
        <v>0</v>
      </c>
      <c r="BJ256" s="14" t="s">
        <v>81</v>
      </c>
      <c r="BK256" s="237">
        <f>ROUND(I256*H256,2)</f>
        <v>0</v>
      </c>
      <c r="BL256" s="14" t="s">
        <v>219</v>
      </c>
      <c r="BM256" s="236" t="s">
        <v>554</v>
      </c>
    </row>
    <row r="257" s="2" customFormat="1" ht="14.4" customHeight="1">
      <c r="A257" s="35"/>
      <c r="B257" s="36"/>
      <c r="C257" s="238" t="s">
        <v>373</v>
      </c>
      <c r="D257" s="238" t="s">
        <v>216</v>
      </c>
      <c r="E257" s="239" t="s">
        <v>555</v>
      </c>
      <c r="F257" s="240" t="s">
        <v>556</v>
      </c>
      <c r="G257" s="241" t="s">
        <v>207</v>
      </c>
      <c r="H257" s="242">
        <v>0.062</v>
      </c>
      <c r="I257" s="243"/>
      <c r="J257" s="244">
        <f>ROUND(I257*H257,2)</f>
        <v>0</v>
      </c>
      <c r="K257" s="245"/>
      <c r="L257" s="246"/>
      <c r="M257" s="247" t="s">
        <v>1</v>
      </c>
      <c r="N257" s="248" t="s">
        <v>38</v>
      </c>
      <c r="O257" s="88"/>
      <c r="P257" s="234">
        <f>O257*H257</f>
        <v>0</v>
      </c>
      <c r="Q257" s="234">
        <v>0</v>
      </c>
      <c r="R257" s="234">
        <f>Q257*H257</f>
        <v>0</v>
      </c>
      <c r="S257" s="234">
        <v>0</v>
      </c>
      <c r="T257" s="235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6" t="s">
        <v>250</v>
      </c>
      <c r="AT257" s="236" t="s">
        <v>216</v>
      </c>
      <c r="AU257" s="236" t="s">
        <v>83</v>
      </c>
      <c r="AY257" s="14" t="s">
        <v>188</v>
      </c>
      <c r="BE257" s="237">
        <f>IF(N257="základní",J257,0)</f>
        <v>0</v>
      </c>
      <c r="BF257" s="237">
        <f>IF(N257="snížená",J257,0)</f>
        <v>0</v>
      </c>
      <c r="BG257" s="237">
        <f>IF(N257="zákl. přenesená",J257,0)</f>
        <v>0</v>
      </c>
      <c r="BH257" s="237">
        <f>IF(N257="sníž. přenesená",J257,0)</f>
        <v>0</v>
      </c>
      <c r="BI257" s="237">
        <f>IF(N257="nulová",J257,0)</f>
        <v>0</v>
      </c>
      <c r="BJ257" s="14" t="s">
        <v>81</v>
      </c>
      <c r="BK257" s="237">
        <f>ROUND(I257*H257,2)</f>
        <v>0</v>
      </c>
      <c r="BL257" s="14" t="s">
        <v>219</v>
      </c>
      <c r="BM257" s="236" t="s">
        <v>557</v>
      </c>
    </row>
    <row r="258" s="2" customFormat="1" ht="24.15" customHeight="1">
      <c r="A258" s="35"/>
      <c r="B258" s="36"/>
      <c r="C258" s="224" t="s">
        <v>558</v>
      </c>
      <c r="D258" s="224" t="s">
        <v>190</v>
      </c>
      <c r="E258" s="225" t="s">
        <v>559</v>
      </c>
      <c r="F258" s="226" t="s">
        <v>560</v>
      </c>
      <c r="G258" s="227" t="s">
        <v>223</v>
      </c>
      <c r="H258" s="228">
        <v>36.064999999999998</v>
      </c>
      <c r="I258" s="229"/>
      <c r="J258" s="230">
        <f>ROUND(I258*H258,2)</f>
        <v>0</v>
      </c>
      <c r="K258" s="231"/>
      <c r="L258" s="41"/>
      <c r="M258" s="232" t="s">
        <v>1</v>
      </c>
      <c r="N258" s="233" t="s">
        <v>38</v>
      </c>
      <c r="O258" s="88"/>
      <c r="P258" s="234">
        <f>O258*H258</f>
        <v>0</v>
      </c>
      <c r="Q258" s="234">
        <v>0</v>
      </c>
      <c r="R258" s="234">
        <f>Q258*H258</f>
        <v>0</v>
      </c>
      <c r="S258" s="234">
        <v>0</v>
      </c>
      <c r="T258" s="23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6" t="s">
        <v>219</v>
      </c>
      <c r="AT258" s="236" t="s">
        <v>190</v>
      </c>
      <c r="AU258" s="236" t="s">
        <v>83</v>
      </c>
      <c r="AY258" s="14" t="s">
        <v>188</v>
      </c>
      <c r="BE258" s="237">
        <f>IF(N258="základní",J258,0)</f>
        <v>0</v>
      </c>
      <c r="BF258" s="237">
        <f>IF(N258="snížená",J258,0)</f>
        <v>0</v>
      </c>
      <c r="BG258" s="237">
        <f>IF(N258="zákl. přenesená",J258,0)</f>
        <v>0</v>
      </c>
      <c r="BH258" s="237">
        <f>IF(N258="sníž. přenesená",J258,0)</f>
        <v>0</v>
      </c>
      <c r="BI258" s="237">
        <f>IF(N258="nulová",J258,0)</f>
        <v>0</v>
      </c>
      <c r="BJ258" s="14" t="s">
        <v>81</v>
      </c>
      <c r="BK258" s="237">
        <f>ROUND(I258*H258,2)</f>
        <v>0</v>
      </c>
      <c r="BL258" s="14" t="s">
        <v>219</v>
      </c>
      <c r="BM258" s="236" t="s">
        <v>561</v>
      </c>
    </row>
    <row r="259" s="2" customFormat="1" ht="14.4" customHeight="1">
      <c r="A259" s="35"/>
      <c r="B259" s="36"/>
      <c r="C259" s="238" t="s">
        <v>377</v>
      </c>
      <c r="D259" s="238" t="s">
        <v>216</v>
      </c>
      <c r="E259" s="239" t="s">
        <v>555</v>
      </c>
      <c r="F259" s="240" t="s">
        <v>556</v>
      </c>
      <c r="G259" s="241" t="s">
        <v>207</v>
      </c>
      <c r="H259" s="242">
        <v>0.012999999999999999</v>
      </c>
      <c r="I259" s="243"/>
      <c r="J259" s="244">
        <f>ROUND(I259*H259,2)</f>
        <v>0</v>
      </c>
      <c r="K259" s="245"/>
      <c r="L259" s="246"/>
      <c r="M259" s="247" t="s">
        <v>1</v>
      </c>
      <c r="N259" s="248" t="s">
        <v>38</v>
      </c>
      <c r="O259" s="88"/>
      <c r="P259" s="234">
        <f>O259*H259</f>
        <v>0</v>
      </c>
      <c r="Q259" s="234">
        <v>0</v>
      </c>
      <c r="R259" s="234">
        <f>Q259*H259</f>
        <v>0</v>
      </c>
      <c r="S259" s="234">
        <v>0</v>
      </c>
      <c r="T259" s="23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6" t="s">
        <v>250</v>
      </c>
      <c r="AT259" s="236" t="s">
        <v>216</v>
      </c>
      <c r="AU259" s="236" t="s">
        <v>83</v>
      </c>
      <c r="AY259" s="14" t="s">
        <v>188</v>
      </c>
      <c r="BE259" s="237">
        <f>IF(N259="základní",J259,0)</f>
        <v>0</v>
      </c>
      <c r="BF259" s="237">
        <f>IF(N259="snížená",J259,0)</f>
        <v>0</v>
      </c>
      <c r="BG259" s="237">
        <f>IF(N259="zákl. přenesená",J259,0)</f>
        <v>0</v>
      </c>
      <c r="BH259" s="237">
        <f>IF(N259="sníž. přenesená",J259,0)</f>
        <v>0</v>
      </c>
      <c r="BI259" s="237">
        <f>IF(N259="nulová",J259,0)</f>
        <v>0</v>
      </c>
      <c r="BJ259" s="14" t="s">
        <v>81</v>
      </c>
      <c r="BK259" s="237">
        <f>ROUND(I259*H259,2)</f>
        <v>0</v>
      </c>
      <c r="BL259" s="14" t="s">
        <v>219</v>
      </c>
      <c r="BM259" s="236" t="s">
        <v>562</v>
      </c>
    </row>
    <row r="260" s="2" customFormat="1" ht="24.15" customHeight="1">
      <c r="A260" s="35"/>
      <c r="B260" s="36"/>
      <c r="C260" s="224" t="s">
        <v>563</v>
      </c>
      <c r="D260" s="224" t="s">
        <v>190</v>
      </c>
      <c r="E260" s="225" t="s">
        <v>564</v>
      </c>
      <c r="F260" s="226" t="s">
        <v>565</v>
      </c>
      <c r="G260" s="227" t="s">
        <v>223</v>
      </c>
      <c r="H260" s="228">
        <v>102.717</v>
      </c>
      <c r="I260" s="229"/>
      <c r="J260" s="230">
        <f>ROUND(I260*H260,2)</f>
        <v>0</v>
      </c>
      <c r="K260" s="231"/>
      <c r="L260" s="41"/>
      <c r="M260" s="232" t="s">
        <v>1</v>
      </c>
      <c r="N260" s="233" t="s">
        <v>38</v>
      </c>
      <c r="O260" s="88"/>
      <c r="P260" s="234">
        <f>O260*H260</f>
        <v>0</v>
      </c>
      <c r="Q260" s="234">
        <v>0</v>
      </c>
      <c r="R260" s="234">
        <f>Q260*H260</f>
        <v>0</v>
      </c>
      <c r="S260" s="234">
        <v>0</v>
      </c>
      <c r="T260" s="23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6" t="s">
        <v>219</v>
      </c>
      <c r="AT260" s="236" t="s">
        <v>190</v>
      </c>
      <c r="AU260" s="236" t="s">
        <v>83</v>
      </c>
      <c r="AY260" s="14" t="s">
        <v>188</v>
      </c>
      <c r="BE260" s="237">
        <f>IF(N260="základní",J260,0)</f>
        <v>0</v>
      </c>
      <c r="BF260" s="237">
        <f>IF(N260="snížená",J260,0)</f>
        <v>0</v>
      </c>
      <c r="BG260" s="237">
        <f>IF(N260="zákl. přenesená",J260,0)</f>
        <v>0</v>
      </c>
      <c r="BH260" s="237">
        <f>IF(N260="sníž. přenesená",J260,0)</f>
        <v>0</v>
      </c>
      <c r="BI260" s="237">
        <f>IF(N260="nulová",J260,0)</f>
        <v>0</v>
      </c>
      <c r="BJ260" s="14" t="s">
        <v>81</v>
      </c>
      <c r="BK260" s="237">
        <f>ROUND(I260*H260,2)</f>
        <v>0</v>
      </c>
      <c r="BL260" s="14" t="s">
        <v>219</v>
      </c>
      <c r="BM260" s="236" t="s">
        <v>566</v>
      </c>
    </row>
    <row r="261" s="2" customFormat="1" ht="37.8" customHeight="1">
      <c r="A261" s="35"/>
      <c r="B261" s="36"/>
      <c r="C261" s="238" t="s">
        <v>380</v>
      </c>
      <c r="D261" s="238" t="s">
        <v>216</v>
      </c>
      <c r="E261" s="239" t="s">
        <v>567</v>
      </c>
      <c r="F261" s="240" t="s">
        <v>568</v>
      </c>
      <c r="G261" s="241" t="s">
        <v>223</v>
      </c>
      <c r="H261" s="242">
        <v>118.125</v>
      </c>
      <c r="I261" s="243"/>
      <c r="J261" s="244">
        <f>ROUND(I261*H261,2)</f>
        <v>0</v>
      </c>
      <c r="K261" s="245"/>
      <c r="L261" s="246"/>
      <c r="M261" s="247" t="s">
        <v>1</v>
      </c>
      <c r="N261" s="248" t="s">
        <v>38</v>
      </c>
      <c r="O261" s="88"/>
      <c r="P261" s="234">
        <f>O261*H261</f>
        <v>0</v>
      </c>
      <c r="Q261" s="234">
        <v>0</v>
      </c>
      <c r="R261" s="234">
        <f>Q261*H261</f>
        <v>0</v>
      </c>
      <c r="S261" s="234">
        <v>0</v>
      </c>
      <c r="T261" s="23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6" t="s">
        <v>250</v>
      </c>
      <c r="AT261" s="236" t="s">
        <v>216</v>
      </c>
      <c r="AU261" s="236" t="s">
        <v>83</v>
      </c>
      <c r="AY261" s="14" t="s">
        <v>188</v>
      </c>
      <c r="BE261" s="237">
        <f>IF(N261="základní",J261,0)</f>
        <v>0</v>
      </c>
      <c r="BF261" s="237">
        <f>IF(N261="snížená",J261,0)</f>
        <v>0</v>
      </c>
      <c r="BG261" s="237">
        <f>IF(N261="zákl. přenesená",J261,0)</f>
        <v>0</v>
      </c>
      <c r="BH261" s="237">
        <f>IF(N261="sníž. přenesená",J261,0)</f>
        <v>0</v>
      </c>
      <c r="BI261" s="237">
        <f>IF(N261="nulová",J261,0)</f>
        <v>0</v>
      </c>
      <c r="BJ261" s="14" t="s">
        <v>81</v>
      </c>
      <c r="BK261" s="237">
        <f>ROUND(I261*H261,2)</f>
        <v>0</v>
      </c>
      <c r="BL261" s="14" t="s">
        <v>219</v>
      </c>
      <c r="BM261" s="236" t="s">
        <v>569</v>
      </c>
    </row>
    <row r="262" s="2" customFormat="1" ht="24.15" customHeight="1">
      <c r="A262" s="35"/>
      <c r="B262" s="36"/>
      <c r="C262" s="224" t="s">
        <v>570</v>
      </c>
      <c r="D262" s="224" t="s">
        <v>190</v>
      </c>
      <c r="E262" s="225" t="s">
        <v>571</v>
      </c>
      <c r="F262" s="226" t="s">
        <v>572</v>
      </c>
      <c r="G262" s="227" t="s">
        <v>223</v>
      </c>
      <c r="H262" s="228">
        <v>18.030999999999999</v>
      </c>
      <c r="I262" s="229"/>
      <c r="J262" s="230">
        <f>ROUND(I262*H262,2)</f>
        <v>0</v>
      </c>
      <c r="K262" s="231"/>
      <c r="L262" s="41"/>
      <c r="M262" s="232" t="s">
        <v>1</v>
      </c>
      <c r="N262" s="233" t="s">
        <v>38</v>
      </c>
      <c r="O262" s="88"/>
      <c r="P262" s="234">
        <f>O262*H262</f>
        <v>0</v>
      </c>
      <c r="Q262" s="234">
        <v>0</v>
      </c>
      <c r="R262" s="234">
        <f>Q262*H262</f>
        <v>0</v>
      </c>
      <c r="S262" s="234">
        <v>0</v>
      </c>
      <c r="T262" s="23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6" t="s">
        <v>219</v>
      </c>
      <c r="AT262" s="236" t="s">
        <v>190</v>
      </c>
      <c r="AU262" s="236" t="s">
        <v>83</v>
      </c>
      <c r="AY262" s="14" t="s">
        <v>188</v>
      </c>
      <c r="BE262" s="237">
        <f>IF(N262="základní",J262,0)</f>
        <v>0</v>
      </c>
      <c r="BF262" s="237">
        <f>IF(N262="snížená",J262,0)</f>
        <v>0</v>
      </c>
      <c r="BG262" s="237">
        <f>IF(N262="zákl. přenesená",J262,0)</f>
        <v>0</v>
      </c>
      <c r="BH262" s="237">
        <f>IF(N262="sníž. přenesená",J262,0)</f>
        <v>0</v>
      </c>
      <c r="BI262" s="237">
        <f>IF(N262="nulová",J262,0)</f>
        <v>0</v>
      </c>
      <c r="BJ262" s="14" t="s">
        <v>81</v>
      </c>
      <c r="BK262" s="237">
        <f>ROUND(I262*H262,2)</f>
        <v>0</v>
      </c>
      <c r="BL262" s="14" t="s">
        <v>219</v>
      </c>
      <c r="BM262" s="236" t="s">
        <v>573</v>
      </c>
    </row>
    <row r="263" s="2" customFormat="1" ht="37.8" customHeight="1">
      <c r="A263" s="35"/>
      <c r="B263" s="36"/>
      <c r="C263" s="238" t="s">
        <v>384</v>
      </c>
      <c r="D263" s="238" t="s">
        <v>216</v>
      </c>
      <c r="E263" s="239" t="s">
        <v>567</v>
      </c>
      <c r="F263" s="240" t="s">
        <v>568</v>
      </c>
      <c r="G263" s="241" t="s">
        <v>223</v>
      </c>
      <c r="H263" s="242">
        <v>21.637</v>
      </c>
      <c r="I263" s="243"/>
      <c r="J263" s="244">
        <f>ROUND(I263*H263,2)</f>
        <v>0</v>
      </c>
      <c r="K263" s="245"/>
      <c r="L263" s="246"/>
      <c r="M263" s="247" t="s">
        <v>1</v>
      </c>
      <c r="N263" s="248" t="s">
        <v>38</v>
      </c>
      <c r="O263" s="88"/>
      <c r="P263" s="234">
        <f>O263*H263</f>
        <v>0</v>
      </c>
      <c r="Q263" s="234">
        <v>0</v>
      </c>
      <c r="R263" s="234">
        <f>Q263*H263</f>
        <v>0</v>
      </c>
      <c r="S263" s="234">
        <v>0</v>
      </c>
      <c r="T263" s="23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6" t="s">
        <v>250</v>
      </c>
      <c r="AT263" s="236" t="s">
        <v>216</v>
      </c>
      <c r="AU263" s="236" t="s">
        <v>83</v>
      </c>
      <c r="AY263" s="14" t="s">
        <v>188</v>
      </c>
      <c r="BE263" s="237">
        <f>IF(N263="základní",J263,0)</f>
        <v>0</v>
      </c>
      <c r="BF263" s="237">
        <f>IF(N263="snížená",J263,0)</f>
        <v>0</v>
      </c>
      <c r="BG263" s="237">
        <f>IF(N263="zákl. přenesená",J263,0)</f>
        <v>0</v>
      </c>
      <c r="BH263" s="237">
        <f>IF(N263="sníž. přenesená",J263,0)</f>
        <v>0</v>
      </c>
      <c r="BI263" s="237">
        <f>IF(N263="nulová",J263,0)</f>
        <v>0</v>
      </c>
      <c r="BJ263" s="14" t="s">
        <v>81</v>
      </c>
      <c r="BK263" s="237">
        <f>ROUND(I263*H263,2)</f>
        <v>0</v>
      </c>
      <c r="BL263" s="14" t="s">
        <v>219</v>
      </c>
      <c r="BM263" s="236" t="s">
        <v>574</v>
      </c>
    </row>
    <row r="264" s="2" customFormat="1" ht="24.15" customHeight="1">
      <c r="A264" s="35"/>
      <c r="B264" s="36"/>
      <c r="C264" s="224" t="s">
        <v>575</v>
      </c>
      <c r="D264" s="224" t="s">
        <v>190</v>
      </c>
      <c r="E264" s="225" t="s">
        <v>576</v>
      </c>
      <c r="F264" s="226" t="s">
        <v>577</v>
      </c>
      <c r="G264" s="227" t="s">
        <v>235</v>
      </c>
      <c r="H264" s="228">
        <v>48.734999999999999</v>
      </c>
      <c r="I264" s="229"/>
      <c r="J264" s="230">
        <f>ROUND(I264*H264,2)</f>
        <v>0</v>
      </c>
      <c r="K264" s="231"/>
      <c r="L264" s="41"/>
      <c r="M264" s="232" t="s">
        <v>1</v>
      </c>
      <c r="N264" s="233" t="s">
        <v>38</v>
      </c>
      <c r="O264" s="88"/>
      <c r="P264" s="234">
        <f>O264*H264</f>
        <v>0</v>
      </c>
      <c r="Q264" s="234">
        <v>0</v>
      </c>
      <c r="R264" s="234">
        <f>Q264*H264</f>
        <v>0</v>
      </c>
      <c r="S264" s="234">
        <v>0</v>
      </c>
      <c r="T264" s="23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36" t="s">
        <v>219</v>
      </c>
      <c r="AT264" s="236" t="s">
        <v>190</v>
      </c>
      <c r="AU264" s="236" t="s">
        <v>83</v>
      </c>
      <c r="AY264" s="14" t="s">
        <v>188</v>
      </c>
      <c r="BE264" s="237">
        <f>IF(N264="základní",J264,0)</f>
        <v>0</v>
      </c>
      <c r="BF264" s="237">
        <f>IF(N264="snížená",J264,0)</f>
        <v>0</v>
      </c>
      <c r="BG264" s="237">
        <f>IF(N264="zákl. přenesená",J264,0)</f>
        <v>0</v>
      </c>
      <c r="BH264" s="237">
        <f>IF(N264="sníž. přenesená",J264,0)</f>
        <v>0</v>
      </c>
      <c r="BI264" s="237">
        <f>IF(N264="nulová",J264,0)</f>
        <v>0</v>
      </c>
      <c r="BJ264" s="14" t="s">
        <v>81</v>
      </c>
      <c r="BK264" s="237">
        <f>ROUND(I264*H264,2)</f>
        <v>0</v>
      </c>
      <c r="BL264" s="14" t="s">
        <v>219</v>
      </c>
      <c r="BM264" s="236" t="s">
        <v>578</v>
      </c>
    </row>
    <row r="265" s="2" customFormat="1" ht="37.8" customHeight="1">
      <c r="A265" s="35"/>
      <c r="B265" s="36"/>
      <c r="C265" s="238" t="s">
        <v>387</v>
      </c>
      <c r="D265" s="238" t="s">
        <v>216</v>
      </c>
      <c r="E265" s="239" t="s">
        <v>567</v>
      </c>
      <c r="F265" s="240" t="s">
        <v>568</v>
      </c>
      <c r="G265" s="241" t="s">
        <v>223</v>
      </c>
      <c r="H265" s="242">
        <v>43.862000000000002</v>
      </c>
      <c r="I265" s="243"/>
      <c r="J265" s="244">
        <f>ROUND(I265*H265,2)</f>
        <v>0</v>
      </c>
      <c r="K265" s="245"/>
      <c r="L265" s="246"/>
      <c r="M265" s="247" t="s">
        <v>1</v>
      </c>
      <c r="N265" s="248" t="s">
        <v>38</v>
      </c>
      <c r="O265" s="88"/>
      <c r="P265" s="234">
        <f>O265*H265</f>
        <v>0</v>
      </c>
      <c r="Q265" s="234">
        <v>0</v>
      </c>
      <c r="R265" s="234">
        <f>Q265*H265</f>
        <v>0</v>
      </c>
      <c r="S265" s="234">
        <v>0</v>
      </c>
      <c r="T265" s="23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6" t="s">
        <v>250</v>
      </c>
      <c r="AT265" s="236" t="s">
        <v>216</v>
      </c>
      <c r="AU265" s="236" t="s">
        <v>83</v>
      </c>
      <c r="AY265" s="14" t="s">
        <v>188</v>
      </c>
      <c r="BE265" s="237">
        <f>IF(N265="základní",J265,0)</f>
        <v>0</v>
      </c>
      <c r="BF265" s="237">
        <f>IF(N265="snížená",J265,0)</f>
        <v>0</v>
      </c>
      <c r="BG265" s="237">
        <f>IF(N265="zákl. přenesená",J265,0)</f>
        <v>0</v>
      </c>
      <c r="BH265" s="237">
        <f>IF(N265="sníž. přenesená",J265,0)</f>
        <v>0</v>
      </c>
      <c r="BI265" s="237">
        <f>IF(N265="nulová",J265,0)</f>
        <v>0</v>
      </c>
      <c r="BJ265" s="14" t="s">
        <v>81</v>
      </c>
      <c r="BK265" s="237">
        <f>ROUND(I265*H265,2)</f>
        <v>0</v>
      </c>
      <c r="BL265" s="14" t="s">
        <v>219</v>
      </c>
      <c r="BM265" s="236" t="s">
        <v>579</v>
      </c>
    </row>
    <row r="266" s="2" customFormat="1" ht="49.05" customHeight="1">
      <c r="A266" s="35"/>
      <c r="B266" s="36"/>
      <c r="C266" s="224" t="s">
        <v>580</v>
      </c>
      <c r="D266" s="224" t="s">
        <v>190</v>
      </c>
      <c r="E266" s="225" t="s">
        <v>581</v>
      </c>
      <c r="F266" s="226" t="s">
        <v>582</v>
      </c>
      <c r="G266" s="227" t="s">
        <v>207</v>
      </c>
      <c r="H266" s="228">
        <v>1.123</v>
      </c>
      <c r="I266" s="229"/>
      <c r="J266" s="230">
        <f>ROUND(I266*H266,2)</f>
        <v>0</v>
      </c>
      <c r="K266" s="231"/>
      <c r="L266" s="41"/>
      <c r="M266" s="232" t="s">
        <v>1</v>
      </c>
      <c r="N266" s="233" t="s">
        <v>38</v>
      </c>
      <c r="O266" s="88"/>
      <c r="P266" s="234">
        <f>O266*H266</f>
        <v>0</v>
      </c>
      <c r="Q266" s="234">
        <v>0</v>
      </c>
      <c r="R266" s="234">
        <f>Q266*H266</f>
        <v>0</v>
      </c>
      <c r="S266" s="234">
        <v>0</v>
      </c>
      <c r="T266" s="23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36" t="s">
        <v>219</v>
      </c>
      <c r="AT266" s="236" t="s">
        <v>190</v>
      </c>
      <c r="AU266" s="236" t="s">
        <v>83</v>
      </c>
      <c r="AY266" s="14" t="s">
        <v>188</v>
      </c>
      <c r="BE266" s="237">
        <f>IF(N266="základní",J266,0)</f>
        <v>0</v>
      </c>
      <c r="BF266" s="237">
        <f>IF(N266="snížená",J266,0)</f>
        <v>0</v>
      </c>
      <c r="BG266" s="237">
        <f>IF(N266="zákl. přenesená",J266,0)</f>
        <v>0</v>
      </c>
      <c r="BH266" s="237">
        <f>IF(N266="sníž. přenesená",J266,0)</f>
        <v>0</v>
      </c>
      <c r="BI266" s="237">
        <f>IF(N266="nulová",J266,0)</f>
        <v>0</v>
      </c>
      <c r="BJ266" s="14" t="s">
        <v>81</v>
      </c>
      <c r="BK266" s="237">
        <f>ROUND(I266*H266,2)</f>
        <v>0</v>
      </c>
      <c r="BL266" s="14" t="s">
        <v>219</v>
      </c>
      <c r="BM266" s="236" t="s">
        <v>583</v>
      </c>
    </row>
    <row r="267" s="12" customFormat="1" ht="22.8" customHeight="1">
      <c r="A267" s="12"/>
      <c r="B267" s="208"/>
      <c r="C267" s="209"/>
      <c r="D267" s="210" t="s">
        <v>72</v>
      </c>
      <c r="E267" s="222" t="s">
        <v>584</v>
      </c>
      <c r="F267" s="222" t="s">
        <v>585</v>
      </c>
      <c r="G267" s="209"/>
      <c r="H267" s="209"/>
      <c r="I267" s="212"/>
      <c r="J267" s="223">
        <f>BK267</f>
        <v>0</v>
      </c>
      <c r="K267" s="209"/>
      <c r="L267" s="214"/>
      <c r="M267" s="215"/>
      <c r="N267" s="216"/>
      <c r="O267" s="216"/>
      <c r="P267" s="217">
        <f>SUM(P268:P273)</f>
        <v>0</v>
      </c>
      <c r="Q267" s="216"/>
      <c r="R267" s="217">
        <f>SUM(R268:R273)</f>
        <v>0</v>
      </c>
      <c r="S267" s="216"/>
      <c r="T267" s="218">
        <f>SUM(T268:T273)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9" t="s">
        <v>83</v>
      </c>
      <c r="AT267" s="220" t="s">
        <v>72</v>
      </c>
      <c r="AU267" s="220" t="s">
        <v>81</v>
      </c>
      <c r="AY267" s="219" t="s">
        <v>188</v>
      </c>
      <c r="BK267" s="221">
        <f>SUM(BK268:BK273)</f>
        <v>0</v>
      </c>
    </row>
    <row r="268" s="2" customFormat="1" ht="24.15" customHeight="1">
      <c r="A268" s="35"/>
      <c r="B268" s="36"/>
      <c r="C268" s="224" t="s">
        <v>391</v>
      </c>
      <c r="D268" s="224" t="s">
        <v>190</v>
      </c>
      <c r="E268" s="225" t="s">
        <v>586</v>
      </c>
      <c r="F268" s="226" t="s">
        <v>587</v>
      </c>
      <c r="G268" s="227" t="s">
        <v>223</v>
      </c>
      <c r="H268" s="228">
        <v>306.61099999999999</v>
      </c>
      <c r="I268" s="229"/>
      <c r="J268" s="230">
        <f>ROUND(I268*H268,2)</f>
        <v>0</v>
      </c>
      <c r="K268" s="231"/>
      <c r="L268" s="41"/>
      <c r="M268" s="232" t="s">
        <v>1</v>
      </c>
      <c r="N268" s="233" t="s">
        <v>38</v>
      </c>
      <c r="O268" s="88"/>
      <c r="P268" s="234">
        <f>O268*H268</f>
        <v>0</v>
      </c>
      <c r="Q268" s="234">
        <v>0</v>
      </c>
      <c r="R268" s="234">
        <f>Q268*H268</f>
        <v>0</v>
      </c>
      <c r="S268" s="234">
        <v>0</v>
      </c>
      <c r="T268" s="23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36" t="s">
        <v>219</v>
      </c>
      <c r="AT268" s="236" t="s">
        <v>190</v>
      </c>
      <c r="AU268" s="236" t="s">
        <v>83</v>
      </c>
      <c r="AY268" s="14" t="s">
        <v>188</v>
      </c>
      <c r="BE268" s="237">
        <f>IF(N268="základní",J268,0)</f>
        <v>0</v>
      </c>
      <c r="BF268" s="237">
        <f>IF(N268="snížená",J268,0)</f>
        <v>0</v>
      </c>
      <c r="BG268" s="237">
        <f>IF(N268="zákl. přenesená",J268,0)</f>
        <v>0</v>
      </c>
      <c r="BH268" s="237">
        <f>IF(N268="sníž. přenesená",J268,0)</f>
        <v>0</v>
      </c>
      <c r="BI268" s="237">
        <f>IF(N268="nulová",J268,0)</f>
        <v>0</v>
      </c>
      <c r="BJ268" s="14" t="s">
        <v>81</v>
      </c>
      <c r="BK268" s="237">
        <f>ROUND(I268*H268,2)</f>
        <v>0</v>
      </c>
      <c r="BL268" s="14" t="s">
        <v>219</v>
      </c>
      <c r="BM268" s="236" t="s">
        <v>588</v>
      </c>
    </row>
    <row r="269" s="2" customFormat="1" ht="24.15" customHeight="1">
      <c r="A269" s="35"/>
      <c r="B269" s="36"/>
      <c r="C269" s="224" t="s">
        <v>589</v>
      </c>
      <c r="D269" s="224" t="s">
        <v>190</v>
      </c>
      <c r="E269" s="225" t="s">
        <v>590</v>
      </c>
      <c r="F269" s="226" t="s">
        <v>591</v>
      </c>
      <c r="G269" s="227" t="s">
        <v>223</v>
      </c>
      <c r="H269" s="228">
        <v>306.61099999999999</v>
      </c>
      <c r="I269" s="229"/>
      <c r="J269" s="230">
        <f>ROUND(I269*H269,2)</f>
        <v>0</v>
      </c>
      <c r="K269" s="231"/>
      <c r="L269" s="41"/>
      <c r="M269" s="232" t="s">
        <v>1</v>
      </c>
      <c r="N269" s="233" t="s">
        <v>38</v>
      </c>
      <c r="O269" s="88"/>
      <c r="P269" s="234">
        <f>O269*H269</f>
        <v>0</v>
      </c>
      <c r="Q269" s="234">
        <v>0</v>
      </c>
      <c r="R269" s="234">
        <f>Q269*H269</f>
        <v>0</v>
      </c>
      <c r="S269" s="234">
        <v>0</v>
      </c>
      <c r="T269" s="235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6" t="s">
        <v>219</v>
      </c>
      <c r="AT269" s="236" t="s">
        <v>190</v>
      </c>
      <c r="AU269" s="236" t="s">
        <v>83</v>
      </c>
      <c r="AY269" s="14" t="s">
        <v>188</v>
      </c>
      <c r="BE269" s="237">
        <f>IF(N269="základní",J269,0)</f>
        <v>0</v>
      </c>
      <c r="BF269" s="237">
        <f>IF(N269="snížená",J269,0)</f>
        <v>0</v>
      </c>
      <c r="BG269" s="237">
        <f>IF(N269="zákl. přenesená",J269,0)</f>
        <v>0</v>
      </c>
      <c r="BH269" s="237">
        <f>IF(N269="sníž. přenesená",J269,0)</f>
        <v>0</v>
      </c>
      <c r="BI269" s="237">
        <f>IF(N269="nulová",J269,0)</f>
        <v>0</v>
      </c>
      <c r="BJ269" s="14" t="s">
        <v>81</v>
      </c>
      <c r="BK269" s="237">
        <f>ROUND(I269*H269,2)</f>
        <v>0</v>
      </c>
      <c r="BL269" s="14" t="s">
        <v>219</v>
      </c>
      <c r="BM269" s="236" t="s">
        <v>592</v>
      </c>
    </row>
    <row r="270" s="2" customFormat="1" ht="49.05" customHeight="1">
      <c r="A270" s="35"/>
      <c r="B270" s="36"/>
      <c r="C270" s="238" t="s">
        <v>394</v>
      </c>
      <c r="D270" s="238" t="s">
        <v>216</v>
      </c>
      <c r="E270" s="239" t="s">
        <v>593</v>
      </c>
      <c r="F270" s="240" t="s">
        <v>594</v>
      </c>
      <c r="G270" s="241" t="s">
        <v>223</v>
      </c>
      <c r="H270" s="242">
        <v>352.60300000000001</v>
      </c>
      <c r="I270" s="243"/>
      <c r="J270" s="244">
        <f>ROUND(I270*H270,2)</f>
        <v>0</v>
      </c>
      <c r="K270" s="245"/>
      <c r="L270" s="246"/>
      <c r="M270" s="247" t="s">
        <v>1</v>
      </c>
      <c r="N270" s="248" t="s">
        <v>38</v>
      </c>
      <c r="O270" s="88"/>
      <c r="P270" s="234">
        <f>O270*H270</f>
        <v>0</v>
      </c>
      <c r="Q270" s="234">
        <v>0</v>
      </c>
      <c r="R270" s="234">
        <f>Q270*H270</f>
        <v>0</v>
      </c>
      <c r="S270" s="234">
        <v>0</v>
      </c>
      <c r="T270" s="235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36" t="s">
        <v>250</v>
      </c>
      <c r="AT270" s="236" t="s">
        <v>216</v>
      </c>
      <c r="AU270" s="236" t="s">
        <v>83</v>
      </c>
      <c r="AY270" s="14" t="s">
        <v>188</v>
      </c>
      <c r="BE270" s="237">
        <f>IF(N270="základní",J270,0)</f>
        <v>0</v>
      </c>
      <c r="BF270" s="237">
        <f>IF(N270="snížená",J270,0)</f>
        <v>0</v>
      </c>
      <c r="BG270" s="237">
        <f>IF(N270="zákl. přenesená",J270,0)</f>
        <v>0</v>
      </c>
      <c r="BH270" s="237">
        <f>IF(N270="sníž. přenesená",J270,0)</f>
        <v>0</v>
      </c>
      <c r="BI270" s="237">
        <f>IF(N270="nulová",J270,0)</f>
        <v>0</v>
      </c>
      <c r="BJ270" s="14" t="s">
        <v>81</v>
      </c>
      <c r="BK270" s="237">
        <f>ROUND(I270*H270,2)</f>
        <v>0</v>
      </c>
      <c r="BL270" s="14" t="s">
        <v>219</v>
      </c>
      <c r="BM270" s="236" t="s">
        <v>595</v>
      </c>
    </row>
    <row r="271" s="2" customFormat="1" ht="24.15" customHeight="1">
      <c r="A271" s="35"/>
      <c r="B271" s="36"/>
      <c r="C271" s="224" t="s">
        <v>596</v>
      </c>
      <c r="D271" s="224" t="s">
        <v>190</v>
      </c>
      <c r="E271" s="225" t="s">
        <v>597</v>
      </c>
      <c r="F271" s="226" t="s">
        <v>598</v>
      </c>
      <c r="G271" s="227" t="s">
        <v>223</v>
      </c>
      <c r="H271" s="228">
        <v>371.38400000000001</v>
      </c>
      <c r="I271" s="229"/>
      <c r="J271" s="230">
        <f>ROUND(I271*H271,2)</f>
        <v>0</v>
      </c>
      <c r="K271" s="231"/>
      <c r="L271" s="41"/>
      <c r="M271" s="232" t="s">
        <v>1</v>
      </c>
      <c r="N271" s="233" t="s">
        <v>38</v>
      </c>
      <c r="O271" s="88"/>
      <c r="P271" s="234">
        <f>O271*H271</f>
        <v>0</v>
      </c>
      <c r="Q271" s="234">
        <v>0</v>
      </c>
      <c r="R271" s="234">
        <f>Q271*H271</f>
        <v>0</v>
      </c>
      <c r="S271" s="234">
        <v>0</v>
      </c>
      <c r="T271" s="235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6" t="s">
        <v>219</v>
      </c>
      <c r="AT271" s="236" t="s">
        <v>190</v>
      </c>
      <c r="AU271" s="236" t="s">
        <v>83</v>
      </c>
      <c r="AY271" s="14" t="s">
        <v>188</v>
      </c>
      <c r="BE271" s="237">
        <f>IF(N271="základní",J271,0)</f>
        <v>0</v>
      </c>
      <c r="BF271" s="237">
        <f>IF(N271="snížená",J271,0)</f>
        <v>0</v>
      </c>
      <c r="BG271" s="237">
        <f>IF(N271="zákl. přenesená",J271,0)</f>
        <v>0</v>
      </c>
      <c r="BH271" s="237">
        <f>IF(N271="sníž. přenesená",J271,0)</f>
        <v>0</v>
      </c>
      <c r="BI271" s="237">
        <f>IF(N271="nulová",J271,0)</f>
        <v>0</v>
      </c>
      <c r="BJ271" s="14" t="s">
        <v>81</v>
      </c>
      <c r="BK271" s="237">
        <f>ROUND(I271*H271,2)</f>
        <v>0</v>
      </c>
      <c r="BL271" s="14" t="s">
        <v>219</v>
      </c>
      <c r="BM271" s="236" t="s">
        <v>599</v>
      </c>
    </row>
    <row r="272" s="2" customFormat="1" ht="49.05" customHeight="1">
      <c r="A272" s="35"/>
      <c r="B272" s="36"/>
      <c r="C272" s="238" t="s">
        <v>398</v>
      </c>
      <c r="D272" s="238" t="s">
        <v>216</v>
      </c>
      <c r="E272" s="239" t="s">
        <v>593</v>
      </c>
      <c r="F272" s="240" t="s">
        <v>594</v>
      </c>
      <c r="G272" s="241" t="s">
        <v>223</v>
      </c>
      <c r="H272" s="242">
        <v>427.09199999999998</v>
      </c>
      <c r="I272" s="243"/>
      <c r="J272" s="244">
        <f>ROUND(I272*H272,2)</f>
        <v>0</v>
      </c>
      <c r="K272" s="245"/>
      <c r="L272" s="246"/>
      <c r="M272" s="247" t="s">
        <v>1</v>
      </c>
      <c r="N272" s="248" t="s">
        <v>38</v>
      </c>
      <c r="O272" s="88"/>
      <c r="P272" s="234">
        <f>O272*H272</f>
        <v>0</v>
      </c>
      <c r="Q272" s="234">
        <v>0</v>
      </c>
      <c r="R272" s="234">
        <f>Q272*H272</f>
        <v>0</v>
      </c>
      <c r="S272" s="234">
        <v>0</v>
      </c>
      <c r="T272" s="235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36" t="s">
        <v>250</v>
      </c>
      <c r="AT272" s="236" t="s">
        <v>216</v>
      </c>
      <c r="AU272" s="236" t="s">
        <v>83</v>
      </c>
      <c r="AY272" s="14" t="s">
        <v>188</v>
      </c>
      <c r="BE272" s="237">
        <f>IF(N272="základní",J272,0)</f>
        <v>0</v>
      </c>
      <c r="BF272" s="237">
        <f>IF(N272="snížená",J272,0)</f>
        <v>0</v>
      </c>
      <c r="BG272" s="237">
        <f>IF(N272="zákl. přenesená",J272,0)</f>
        <v>0</v>
      </c>
      <c r="BH272" s="237">
        <f>IF(N272="sníž. přenesená",J272,0)</f>
        <v>0</v>
      </c>
      <c r="BI272" s="237">
        <f>IF(N272="nulová",J272,0)</f>
        <v>0</v>
      </c>
      <c r="BJ272" s="14" t="s">
        <v>81</v>
      </c>
      <c r="BK272" s="237">
        <f>ROUND(I272*H272,2)</f>
        <v>0</v>
      </c>
      <c r="BL272" s="14" t="s">
        <v>219</v>
      </c>
      <c r="BM272" s="236" t="s">
        <v>600</v>
      </c>
    </row>
    <row r="273" s="2" customFormat="1" ht="49.05" customHeight="1">
      <c r="A273" s="35"/>
      <c r="B273" s="36"/>
      <c r="C273" s="224" t="s">
        <v>601</v>
      </c>
      <c r="D273" s="224" t="s">
        <v>190</v>
      </c>
      <c r="E273" s="225" t="s">
        <v>602</v>
      </c>
      <c r="F273" s="226" t="s">
        <v>603</v>
      </c>
      <c r="G273" s="227" t="s">
        <v>207</v>
      </c>
      <c r="H273" s="228">
        <v>3.1190000000000002</v>
      </c>
      <c r="I273" s="229"/>
      <c r="J273" s="230">
        <f>ROUND(I273*H273,2)</f>
        <v>0</v>
      </c>
      <c r="K273" s="231"/>
      <c r="L273" s="41"/>
      <c r="M273" s="232" t="s">
        <v>1</v>
      </c>
      <c r="N273" s="233" t="s">
        <v>38</v>
      </c>
      <c r="O273" s="88"/>
      <c r="P273" s="234">
        <f>O273*H273</f>
        <v>0</v>
      </c>
      <c r="Q273" s="234">
        <v>0</v>
      </c>
      <c r="R273" s="234">
        <f>Q273*H273</f>
        <v>0</v>
      </c>
      <c r="S273" s="234">
        <v>0</v>
      </c>
      <c r="T273" s="235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36" t="s">
        <v>219</v>
      </c>
      <c r="AT273" s="236" t="s">
        <v>190</v>
      </c>
      <c r="AU273" s="236" t="s">
        <v>83</v>
      </c>
      <c r="AY273" s="14" t="s">
        <v>188</v>
      </c>
      <c r="BE273" s="237">
        <f>IF(N273="základní",J273,0)</f>
        <v>0</v>
      </c>
      <c r="BF273" s="237">
        <f>IF(N273="snížená",J273,0)</f>
        <v>0</v>
      </c>
      <c r="BG273" s="237">
        <f>IF(N273="zákl. přenesená",J273,0)</f>
        <v>0</v>
      </c>
      <c r="BH273" s="237">
        <f>IF(N273="sníž. přenesená",J273,0)</f>
        <v>0</v>
      </c>
      <c r="BI273" s="237">
        <f>IF(N273="nulová",J273,0)</f>
        <v>0</v>
      </c>
      <c r="BJ273" s="14" t="s">
        <v>81</v>
      </c>
      <c r="BK273" s="237">
        <f>ROUND(I273*H273,2)</f>
        <v>0</v>
      </c>
      <c r="BL273" s="14" t="s">
        <v>219</v>
      </c>
      <c r="BM273" s="236" t="s">
        <v>604</v>
      </c>
    </row>
    <row r="274" s="12" customFormat="1" ht="22.8" customHeight="1">
      <c r="A274" s="12"/>
      <c r="B274" s="208"/>
      <c r="C274" s="209"/>
      <c r="D274" s="210" t="s">
        <v>72</v>
      </c>
      <c r="E274" s="222" t="s">
        <v>605</v>
      </c>
      <c r="F274" s="222" t="s">
        <v>606</v>
      </c>
      <c r="G274" s="209"/>
      <c r="H274" s="209"/>
      <c r="I274" s="212"/>
      <c r="J274" s="223">
        <f>BK274</f>
        <v>0</v>
      </c>
      <c r="K274" s="209"/>
      <c r="L274" s="214"/>
      <c r="M274" s="215"/>
      <c r="N274" s="216"/>
      <c r="O274" s="216"/>
      <c r="P274" s="217">
        <f>SUM(P275:P289)</f>
        <v>0</v>
      </c>
      <c r="Q274" s="216"/>
      <c r="R274" s="217">
        <f>SUM(R275:R289)</f>
        <v>0</v>
      </c>
      <c r="S274" s="216"/>
      <c r="T274" s="218">
        <f>SUM(T275:T289)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9" t="s">
        <v>83</v>
      </c>
      <c r="AT274" s="220" t="s">
        <v>72</v>
      </c>
      <c r="AU274" s="220" t="s">
        <v>81</v>
      </c>
      <c r="AY274" s="219" t="s">
        <v>188</v>
      </c>
      <c r="BK274" s="221">
        <f>SUM(BK275:BK289)</f>
        <v>0</v>
      </c>
    </row>
    <row r="275" s="2" customFormat="1" ht="37.8" customHeight="1">
      <c r="A275" s="35"/>
      <c r="B275" s="36"/>
      <c r="C275" s="224" t="s">
        <v>402</v>
      </c>
      <c r="D275" s="224" t="s">
        <v>190</v>
      </c>
      <c r="E275" s="225" t="s">
        <v>607</v>
      </c>
      <c r="F275" s="226" t="s">
        <v>608</v>
      </c>
      <c r="G275" s="227" t="s">
        <v>223</v>
      </c>
      <c r="H275" s="228">
        <v>166.66999999999999</v>
      </c>
      <c r="I275" s="229"/>
      <c r="J275" s="230">
        <f>ROUND(I275*H275,2)</f>
        <v>0</v>
      </c>
      <c r="K275" s="231"/>
      <c r="L275" s="41"/>
      <c r="M275" s="232" t="s">
        <v>1</v>
      </c>
      <c r="N275" s="233" t="s">
        <v>38</v>
      </c>
      <c r="O275" s="88"/>
      <c r="P275" s="234">
        <f>O275*H275</f>
        <v>0</v>
      </c>
      <c r="Q275" s="234">
        <v>0</v>
      </c>
      <c r="R275" s="234">
        <f>Q275*H275</f>
        <v>0</v>
      </c>
      <c r="S275" s="234">
        <v>0</v>
      </c>
      <c r="T275" s="235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6" t="s">
        <v>219</v>
      </c>
      <c r="AT275" s="236" t="s">
        <v>190</v>
      </c>
      <c r="AU275" s="236" t="s">
        <v>83</v>
      </c>
      <c r="AY275" s="14" t="s">
        <v>188</v>
      </c>
      <c r="BE275" s="237">
        <f>IF(N275="základní",J275,0)</f>
        <v>0</v>
      </c>
      <c r="BF275" s="237">
        <f>IF(N275="snížená",J275,0)</f>
        <v>0</v>
      </c>
      <c r="BG275" s="237">
        <f>IF(N275="zákl. přenesená",J275,0)</f>
        <v>0</v>
      </c>
      <c r="BH275" s="237">
        <f>IF(N275="sníž. přenesená",J275,0)</f>
        <v>0</v>
      </c>
      <c r="BI275" s="237">
        <f>IF(N275="nulová",J275,0)</f>
        <v>0</v>
      </c>
      <c r="BJ275" s="14" t="s">
        <v>81</v>
      </c>
      <c r="BK275" s="237">
        <f>ROUND(I275*H275,2)</f>
        <v>0</v>
      </c>
      <c r="BL275" s="14" t="s">
        <v>219</v>
      </c>
      <c r="BM275" s="236" t="s">
        <v>609</v>
      </c>
    </row>
    <row r="276" s="2" customFormat="1" ht="14.4" customHeight="1">
      <c r="A276" s="35"/>
      <c r="B276" s="36"/>
      <c r="C276" s="238" t="s">
        <v>610</v>
      </c>
      <c r="D276" s="238" t="s">
        <v>216</v>
      </c>
      <c r="E276" s="239" t="s">
        <v>611</v>
      </c>
      <c r="F276" s="240" t="s">
        <v>612</v>
      </c>
      <c r="G276" s="241" t="s">
        <v>223</v>
      </c>
      <c r="H276" s="242">
        <v>170.00299999999999</v>
      </c>
      <c r="I276" s="243"/>
      <c r="J276" s="244">
        <f>ROUND(I276*H276,2)</f>
        <v>0</v>
      </c>
      <c r="K276" s="245"/>
      <c r="L276" s="246"/>
      <c r="M276" s="247" t="s">
        <v>1</v>
      </c>
      <c r="N276" s="248" t="s">
        <v>38</v>
      </c>
      <c r="O276" s="88"/>
      <c r="P276" s="234">
        <f>O276*H276</f>
        <v>0</v>
      </c>
      <c r="Q276" s="234">
        <v>0</v>
      </c>
      <c r="R276" s="234">
        <f>Q276*H276</f>
        <v>0</v>
      </c>
      <c r="S276" s="234">
        <v>0</v>
      </c>
      <c r="T276" s="235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6" t="s">
        <v>250</v>
      </c>
      <c r="AT276" s="236" t="s">
        <v>216</v>
      </c>
      <c r="AU276" s="236" t="s">
        <v>83</v>
      </c>
      <c r="AY276" s="14" t="s">
        <v>188</v>
      </c>
      <c r="BE276" s="237">
        <f>IF(N276="základní",J276,0)</f>
        <v>0</v>
      </c>
      <c r="BF276" s="237">
        <f>IF(N276="snížená",J276,0)</f>
        <v>0</v>
      </c>
      <c r="BG276" s="237">
        <f>IF(N276="zákl. přenesená",J276,0)</f>
        <v>0</v>
      </c>
      <c r="BH276" s="237">
        <f>IF(N276="sníž. přenesená",J276,0)</f>
        <v>0</v>
      </c>
      <c r="BI276" s="237">
        <f>IF(N276="nulová",J276,0)</f>
        <v>0</v>
      </c>
      <c r="BJ276" s="14" t="s">
        <v>81</v>
      </c>
      <c r="BK276" s="237">
        <f>ROUND(I276*H276,2)</f>
        <v>0</v>
      </c>
      <c r="BL276" s="14" t="s">
        <v>219</v>
      </c>
      <c r="BM276" s="236" t="s">
        <v>613</v>
      </c>
    </row>
    <row r="277" s="2" customFormat="1" ht="37.8" customHeight="1">
      <c r="A277" s="35"/>
      <c r="B277" s="36"/>
      <c r="C277" s="224" t="s">
        <v>406</v>
      </c>
      <c r="D277" s="224" t="s">
        <v>190</v>
      </c>
      <c r="E277" s="225" t="s">
        <v>614</v>
      </c>
      <c r="F277" s="226" t="s">
        <v>615</v>
      </c>
      <c r="G277" s="227" t="s">
        <v>223</v>
      </c>
      <c r="H277" s="228">
        <v>102.717</v>
      </c>
      <c r="I277" s="229"/>
      <c r="J277" s="230">
        <f>ROUND(I277*H277,2)</f>
        <v>0</v>
      </c>
      <c r="K277" s="231"/>
      <c r="L277" s="41"/>
      <c r="M277" s="232" t="s">
        <v>1</v>
      </c>
      <c r="N277" s="233" t="s">
        <v>38</v>
      </c>
      <c r="O277" s="88"/>
      <c r="P277" s="234">
        <f>O277*H277</f>
        <v>0</v>
      </c>
      <c r="Q277" s="234">
        <v>0</v>
      </c>
      <c r="R277" s="234">
        <f>Q277*H277</f>
        <v>0</v>
      </c>
      <c r="S277" s="234">
        <v>0</v>
      </c>
      <c r="T277" s="235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36" t="s">
        <v>219</v>
      </c>
      <c r="AT277" s="236" t="s">
        <v>190</v>
      </c>
      <c r="AU277" s="236" t="s">
        <v>83</v>
      </c>
      <c r="AY277" s="14" t="s">
        <v>188</v>
      </c>
      <c r="BE277" s="237">
        <f>IF(N277="základní",J277,0)</f>
        <v>0</v>
      </c>
      <c r="BF277" s="237">
        <f>IF(N277="snížená",J277,0)</f>
        <v>0</v>
      </c>
      <c r="BG277" s="237">
        <f>IF(N277="zákl. přenesená",J277,0)</f>
        <v>0</v>
      </c>
      <c r="BH277" s="237">
        <f>IF(N277="sníž. přenesená",J277,0)</f>
        <v>0</v>
      </c>
      <c r="BI277" s="237">
        <f>IF(N277="nulová",J277,0)</f>
        <v>0</v>
      </c>
      <c r="BJ277" s="14" t="s">
        <v>81</v>
      </c>
      <c r="BK277" s="237">
        <f>ROUND(I277*H277,2)</f>
        <v>0</v>
      </c>
      <c r="BL277" s="14" t="s">
        <v>219</v>
      </c>
      <c r="BM277" s="236" t="s">
        <v>616</v>
      </c>
    </row>
    <row r="278" s="2" customFormat="1" ht="24.15" customHeight="1">
      <c r="A278" s="35"/>
      <c r="B278" s="36"/>
      <c r="C278" s="238" t="s">
        <v>617</v>
      </c>
      <c r="D278" s="238" t="s">
        <v>216</v>
      </c>
      <c r="E278" s="239" t="s">
        <v>618</v>
      </c>
      <c r="F278" s="240" t="s">
        <v>619</v>
      </c>
      <c r="G278" s="241" t="s">
        <v>223</v>
      </c>
      <c r="H278" s="242">
        <v>209.54300000000001</v>
      </c>
      <c r="I278" s="243"/>
      <c r="J278" s="244">
        <f>ROUND(I278*H278,2)</f>
        <v>0</v>
      </c>
      <c r="K278" s="245"/>
      <c r="L278" s="246"/>
      <c r="M278" s="247" t="s">
        <v>1</v>
      </c>
      <c r="N278" s="248" t="s">
        <v>38</v>
      </c>
      <c r="O278" s="88"/>
      <c r="P278" s="234">
        <f>O278*H278</f>
        <v>0</v>
      </c>
      <c r="Q278" s="234">
        <v>0</v>
      </c>
      <c r="R278" s="234">
        <f>Q278*H278</f>
        <v>0</v>
      </c>
      <c r="S278" s="234">
        <v>0</v>
      </c>
      <c r="T278" s="23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6" t="s">
        <v>250</v>
      </c>
      <c r="AT278" s="236" t="s">
        <v>216</v>
      </c>
      <c r="AU278" s="236" t="s">
        <v>83</v>
      </c>
      <c r="AY278" s="14" t="s">
        <v>188</v>
      </c>
      <c r="BE278" s="237">
        <f>IF(N278="základní",J278,0)</f>
        <v>0</v>
      </c>
      <c r="BF278" s="237">
        <f>IF(N278="snížená",J278,0)</f>
        <v>0</v>
      </c>
      <c r="BG278" s="237">
        <f>IF(N278="zákl. přenesená",J278,0)</f>
        <v>0</v>
      </c>
      <c r="BH278" s="237">
        <f>IF(N278="sníž. přenesená",J278,0)</f>
        <v>0</v>
      </c>
      <c r="BI278" s="237">
        <f>IF(N278="nulová",J278,0)</f>
        <v>0</v>
      </c>
      <c r="BJ278" s="14" t="s">
        <v>81</v>
      </c>
      <c r="BK278" s="237">
        <f>ROUND(I278*H278,2)</f>
        <v>0</v>
      </c>
      <c r="BL278" s="14" t="s">
        <v>219</v>
      </c>
      <c r="BM278" s="236" t="s">
        <v>620</v>
      </c>
    </row>
    <row r="279" s="2" customFormat="1" ht="24.15" customHeight="1">
      <c r="A279" s="35"/>
      <c r="B279" s="36"/>
      <c r="C279" s="224" t="s">
        <v>409</v>
      </c>
      <c r="D279" s="224" t="s">
        <v>190</v>
      </c>
      <c r="E279" s="225" t="s">
        <v>621</v>
      </c>
      <c r="F279" s="226" t="s">
        <v>622</v>
      </c>
      <c r="G279" s="227" t="s">
        <v>223</v>
      </c>
      <c r="H279" s="228">
        <v>30.600000000000001</v>
      </c>
      <c r="I279" s="229"/>
      <c r="J279" s="230">
        <f>ROUND(I279*H279,2)</f>
        <v>0</v>
      </c>
      <c r="K279" s="231"/>
      <c r="L279" s="41"/>
      <c r="M279" s="232" t="s">
        <v>1</v>
      </c>
      <c r="N279" s="233" t="s">
        <v>38</v>
      </c>
      <c r="O279" s="88"/>
      <c r="P279" s="234">
        <f>O279*H279</f>
        <v>0</v>
      </c>
      <c r="Q279" s="234">
        <v>0</v>
      </c>
      <c r="R279" s="234">
        <f>Q279*H279</f>
        <v>0</v>
      </c>
      <c r="S279" s="234">
        <v>0</v>
      </c>
      <c r="T279" s="235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6" t="s">
        <v>219</v>
      </c>
      <c r="AT279" s="236" t="s">
        <v>190</v>
      </c>
      <c r="AU279" s="236" t="s">
        <v>83</v>
      </c>
      <c r="AY279" s="14" t="s">
        <v>188</v>
      </c>
      <c r="BE279" s="237">
        <f>IF(N279="základní",J279,0)</f>
        <v>0</v>
      </c>
      <c r="BF279" s="237">
        <f>IF(N279="snížená",J279,0)</f>
        <v>0</v>
      </c>
      <c r="BG279" s="237">
        <f>IF(N279="zákl. přenesená",J279,0)</f>
        <v>0</v>
      </c>
      <c r="BH279" s="237">
        <f>IF(N279="sníž. přenesená",J279,0)</f>
        <v>0</v>
      </c>
      <c r="BI279" s="237">
        <f>IF(N279="nulová",J279,0)</f>
        <v>0</v>
      </c>
      <c r="BJ279" s="14" t="s">
        <v>81</v>
      </c>
      <c r="BK279" s="237">
        <f>ROUND(I279*H279,2)</f>
        <v>0</v>
      </c>
      <c r="BL279" s="14" t="s">
        <v>219</v>
      </c>
      <c r="BM279" s="236" t="s">
        <v>623</v>
      </c>
    </row>
    <row r="280" s="2" customFormat="1" ht="24.15" customHeight="1">
      <c r="A280" s="35"/>
      <c r="B280" s="36"/>
      <c r="C280" s="224" t="s">
        <v>624</v>
      </c>
      <c r="D280" s="224" t="s">
        <v>190</v>
      </c>
      <c r="E280" s="225" t="s">
        <v>625</v>
      </c>
      <c r="F280" s="226" t="s">
        <v>626</v>
      </c>
      <c r="G280" s="227" t="s">
        <v>223</v>
      </c>
      <c r="H280" s="228">
        <v>30.600000000000001</v>
      </c>
      <c r="I280" s="229"/>
      <c r="J280" s="230">
        <f>ROUND(I280*H280,2)</f>
        <v>0</v>
      </c>
      <c r="K280" s="231"/>
      <c r="L280" s="41"/>
      <c r="M280" s="232" t="s">
        <v>1</v>
      </c>
      <c r="N280" s="233" t="s">
        <v>38</v>
      </c>
      <c r="O280" s="88"/>
      <c r="P280" s="234">
        <f>O280*H280</f>
        <v>0</v>
      </c>
      <c r="Q280" s="234">
        <v>0</v>
      </c>
      <c r="R280" s="234">
        <f>Q280*H280</f>
        <v>0</v>
      </c>
      <c r="S280" s="234">
        <v>0</v>
      </c>
      <c r="T280" s="23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36" t="s">
        <v>219</v>
      </c>
      <c r="AT280" s="236" t="s">
        <v>190</v>
      </c>
      <c r="AU280" s="236" t="s">
        <v>83</v>
      </c>
      <c r="AY280" s="14" t="s">
        <v>188</v>
      </c>
      <c r="BE280" s="237">
        <f>IF(N280="základní",J280,0)</f>
        <v>0</v>
      </c>
      <c r="BF280" s="237">
        <f>IF(N280="snížená",J280,0)</f>
        <v>0</v>
      </c>
      <c r="BG280" s="237">
        <f>IF(N280="zákl. přenesená",J280,0)</f>
        <v>0</v>
      </c>
      <c r="BH280" s="237">
        <f>IF(N280="sníž. přenesená",J280,0)</f>
        <v>0</v>
      </c>
      <c r="BI280" s="237">
        <f>IF(N280="nulová",J280,0)</f>
        <v>0</v>
      </c>
      <c r="BJ280" s="14" t="s">
        <v>81</v>
      </c>
      <c r="BK280" s="237">
        <f>ROUND(I280*H280,2)</f>
        <v>0</v>
      </c>
      <c r="BL280" s="14" t="s">
        <v>219</v>
      </c>
      <c r="BM280" s="236" t="s">
        <v>627</v>
      </c>
    </row>
    <row r="281" s="2" customFormat="1" ht="24.15" customHeight="1">
      <c r="A281" s="35"/>
      <c r="B281" s="36"/>
      <c r="C281" s="224" t="s">
        <v>413</v>
      </c>
      <c r="D281" s="224" t="s">
        <v>190</v>
      </c>
      <c r="E281" s="225" t="s">
        <v>628</v>
      </c>
      <c r="F281" s="226" t="s">
        <v>629</v>
      </c>
      <c r="G281" s="227" t="s">
        <v>223</v>
      </c>
      <c r="H281" s="228">
        <v>30.600000000000001</v>
      </c>
      <c r="I281" s="229"/>
      <c r="J281" s="230">
        <f>ROUND(I281*H281,2)</f>
        <v>0</v>
      </c>
      <c r="K281" s="231"/>
      <c r="L281" s="41"/>
      <c r="M281" s="232" t="s">
        <v>1</v>
      </c>
      <c r="N281" s="233" t="s">
        <v>38</v>
      </c>
      <c r="O281" s="88"/>
      <c r="P281" s="234">
        <f>O281*H281</f>
        <v>0</v>
      </c>
      <c r="Q281" s="234">
        <v>0</v>
      </c>
      <c r="R281" s="234">
        <f>Q281*H281</f>
        <v>0</v>
      </c>
      <c r="S281" s="234">
        <v>0</v>
      </c>
      <c r="T281" s="235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36" t="s">
        <v>219</v>
      </c>
      <c r="AT281" s="236" t="s">
        <v>190</v>
      </c>
      <c r="AU281" s="236" t="s">
        <v>83</v>
      </c>
      <c r="AY281" s="14" t="s">
        <v>188</v>
      </c>
      <c r="BE281" s="237">
        <f>IF(N281="základní",J281,0)</f>
        <v>0</v>
      </c>
      <c r="BF281" s="237">
        <f>IF(N281="snížená",J281,0)</f>
        <v>0</v>
      </c>
      <c r="BG281" s="237">
        <f>IF(N281="zákl. přenesená",J281,0)</f>
        <v>0</v>
      </c>
      <c r="BH281" s="237">
        <f>IF(N281="sníž. přenesená",J281,0)</f>
        <v>0</v>
      </c>
      <c r="BI281" s="237">
        <f>IF(N281="nulová",J281,0)</f>
        <v>0</v>
      </c>
      <c r="BJ281" s="14" t="s">
        <v>81</v>
      </c>
      <c r="BK281" s="237">
        <f>ROUND(I281*H281,2)</f>
        <v>0</v>
      </c>
      <c r="BL281" s="14" t="s">
        <v>219</v>
      </c>
      <c r="BM281" s="236" t="s">
        <v>630</v>
      </c>
    </row>
    <row r="282" s="2" customFormat="1" ht="24.15" customHeight="1">
      <c r="A282" s="35"/>
      <c r="B282" s="36"/>
      <c r="C282" s="224" t="s">
        <v>631</v>
      </c>
      <c r="D282" s="224" t="s">
        <v>190</v>
      </c>
      <c r="E282" s="225" t="s">
        <v>632</v>
      </c>
      <c r="F282" s="226" t="s">
        <v>633</v>
      </c>
      <c r="G282" s="227" t="s">
        <v>223</v>
      </c>
      <c r="H282" s="228">
        <v>30.600000000000001</v>
      </c>
      <c r="I282" s="229"/>
      <c r="J282" s="230">
        <f>ROUND(I282*H282,2)</f>
        <v>0</v>
      </c>
      <c r="K282" s="231"/>
      <c r="L282" s="41"/>
      <c r="M282" s="232" t="s">
        <v>1</v>
      </c>
      <c r="N282" s="233" t="s">
        <v>38</v>
      </c>
      <c r="O282" s="88"/>
      <c r="P282" s="234">
        <f>O282*H282</f>
        <v>0</v>
      </c>
      <c r="Q282" s="234">
        <v>0</v>
      </c>
      <c r="R282" s="234">
        <f>Q282*H282</f>
        <v>0</v>
      </c>
      <c r="S282" s="234">
        <v>0</v>
      </c>
      <c r="T282" s="23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36" t="s">
        <v>219</v>
      </c>
      <c r="AT282" s="236" t="s">
        <v>190</v>
      </c>
      <c r="AU282" s="236" t="s">
        <v>83</v>
      </c>
      <c r="AY282" s="14" t="s">
        <v>188</v>
      </c>
      <c r="BE282" s="237">
        <f>IF(N282="základní",J282,0)</f>
        <v>0</v>
      </c>
      <c r="BF282" s="237">
        <f>IF(N282="snížená",J282,0)</f>
        <v>0</v>
      </c>
      <c r="BG282" s="237">
        <f>IF(N282="zákl. přenesená",J282,0)</f>
        <v>0</v>
      </c>
      <c r="BH282" s="237">
        <f>IF(N282="sníž. přenesená",J282,0)</f>
        <v>0</v>
      </c>
      <c r="BI282" s="237">
        <f>IF(N282="nulová",J282,0)</f>
        <v>0</v>
      </c>
      <c r="BJ282" s="14" t="s">
        <v>81</v>
      </c>
      <c r="BK282" s="237">
        <f>ROUND(I282*H282,2)</f>
        <v>0</v>
      </c>
      <c r="BL282" s="14" t="s">
        <v>219</v>
      </c>
      <c r="BM282" s="236" t="s">
        <v>634</v>
      </c>
    </row>
    <row r="283" s="2" customFormat="1" ht="37.8" customHeight="1">
      <c r="A283" s="35"/>
      <c r="B283" s="36"/>
      <c r="C283" s="224" t="s">
        <v>416</v>
      </c>
      <c r="D283" s="224" t="s">
        <v>190</v>
      </c>
      <c r="E283" s="225" t="s">
        <v>635</v>
      </c>
      <c r="F283" s="226" t="s">
        <v>636</v>
      </c>
      <c r="G283" s="227" t="s">
        <v>223</v>
      </c>
      <c r="H283" s="228">
        <v>142.59200000000001</v>
      </c>
      <c r="I283" s="229"/>
      <c r="J283" s="230">
        <f>ROUND(I283*H283,2)</f>
        <v>0</v>
      </c>
      <c r="K283" s="231"/>
      <c r="L283" s="41"/>
      <c r="M283" s="232" t="s">
        <v>1</v>
      </c>
      <c r="N283" s="233" t="s">
        <v>38</v>
      </c>
      <c r="O283" s="88"/>
      <c r="P283" s="234">
        <f>O283*H283</f>
        <v>0</v>
      </c>
      <c r="Q283" s="234">
        <v>0</v>
      </c>
      <c r="R283" s="234">
        <f>Q283*H283</f>
        <v>0</v>
      </c>
      <c r="S283" s="234">
        <v>0</v>
      </c>
      <c r="T283" s="235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36" t="s">
        <v>219</v>
      </c>
      <c r="AT283" s="236" t="s">
        <v>190</v>
      </c>
      <c r="AU283" s="236" t="s">
        <v>83</v>
      </c>
      <c r="AY283" s="14" t="s">
        <v>188</v>
      </c>
      <c r="BE283" s="237">
        <f>IF(N283="základní",J283,0)</f>
        <v>0</v>
      </c>
      <c r="BF283" s="237">
        <f>IF(N283="snížená",J283,0)</f>
        <v>0</v>
      </c>
      <c r="BG283" s="237">
        <f>IF(N283="zákl. přenesená",J283,0)</f>
        <v>0</v>
      </c>
      <c r="BH283" s="237">
        <f>IF(N283="sníž. přenesená",J283,0)</f>
        <v>0</v>
      </c>
      <c r="BI283" s="237">
        <f>IF(N283="nulová",J283,0)</f>
        <v>0</v>
      </c>
      <c r="BJ283" s="14" t="s">
        <v>81</v>
      </c>
      <c r="BK283" s="237">
        <f>ROUND(I283*H283,2)</f>
        <v>0</v>
      </c>
      <c r="BL283" s="14" t="s">
        <v>219</v>
      </c>
      <c r="BM283" s="236" t="s">
        <v>637</v>
      </c>
    </row>
    <row r="284" s="2" customFormat="1" ht="24.15" customHeight="1">
      <c r="A284" s="35"/>
      <c r="B284" s="36"/>
      <c r="C284" s="238" t="s">
        <v>638</v>
      </c>
      <c r="D284" s="238" t="s">
        <v>216</v>
      </c>
      <c r="E284" s="239" t="s">
        <v>639</v>
      </c>
      <c r="F284" s="240" t="s">
        <v>640</v>
      </c>
      <c r="G284" s="241" t="s">
        <v>223</v>
      </c>
      <c r="H284" s="242">
        <v>145.44399999999999</v>
      </c>
      <c r="I284" s="243"/>
      <c r="J284" s="244">
        <f>ROUND(I284*H284,2)</f>
        <v>0</v>
      </c>
      <c r="K284" s="245"/>
      <c r="L284" s="246"/>
      <c r="M284" s="247" t="s">
        <v>1</v>
      </c>
      <c r="N284" s="248" t="s">
        <v>38</v>
      </c>
      <c r="O284" s="88"/>
      <c r="P284" s="234">
        <f>O284*H284</f>
        <v>0</v>
      </c>
      <c r="Q284" s="234">
        <v>0</v>
      </c>
      <c r="R284" s="234">
        <f>Q284*H284</f>
        <v>0</v>
      </c>
      <c r="S284" s="234">
        <v>0</v>
      </c>
      <c r="T284" s="23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36" t="s">
        <v>250</v>
      </c>
      <c r="AT284" s="236" t="s">
        <v>216</v>
      </c>
      <c r="AU284" s="236" t="s">
        <v>83</v>
      </c>
      <c r="AY284" s="14" t="s">
        <v>188</v>
      </c>
      <c r="BE284" s="237">
        <f>IF(N284="základní",J284,0)</f>
        <v>0</v>
      </c>
      <c r="BF284" s="237">
        <f>IF(N284="snížená",J284,0)</f>
        <v>0</v>
      </c>
      <c r="BG284" s="237">
        <f>IF(N284="zákl. přenesená",J284,0)</f>
        <v>0</v>
      </c>
      <c r="BH284" s="237">
        <f>IF(N284="sníž. přenesená",J284,0)</f>
        <v>0</v>
      </c>
      <c r="BI284" s="237">
        <f>IF(N284="nulová",J284,0)</f>
        <v>0</v>
      </c>
      <c r="BJ284" s="14" t="s">
        <v>81</v>
      </c>
      <c r="BK284" s="237">
        <f>ROUND(I284*H284,2)</f>
        <v>0</v>
      </c>
      <c r="BL284" s="14" t="s">
        <v>219</v>
      </c>
      <c r="BM284" s="236" t="s">
        <v>641</v>
      </c>
    </row>
    <row r="285" s="2" customFormat="1" ht="37.8" customHeight="1">
      <c r="A285" s="35"/>
      <c r="B285" s="36"/>
      <c r="C285" s="224" t="s">
        <v>420</v>
      </c>
      <c r="D285" s="224" t="s">
        <v>190</v>
      </c>
      <c r="E285" s="225" t="s">
        <v>642</v>
      </c>
      <c r="F285" s="226" t="s">
        <v>643</v>
      </c>
      <c r="G285" s="227" t="s">
        <v>223</v>
      </c>
      <c r="H285" s="228">
        <v>142.59200000000001</v>
      </c>
      <c r="I285" s="229"/>
      <c r="J285" s="230">
        <f>ROUND(I285*H285,2)</f>
        <v>0</v>
      </c>
      <c r="K285" s="231"/>
      <c r="L285" s="41"/>
      <c r="M285" s="232" t="s">
        <v>1</v>
      </c>
      <c r="N285" s="233" t="s">
        <v>38</v>
      </c>
      <c r="O285" s="88"/>
      <c r="P285" s="234">
        <f>O285*H285</f>
        <v>0</v>
      </c>
      <c r="Q285" s="234">
        <v>0</v>
      </c>
      <c r="R285" s="234">
        <f>Q285*H285</f>
        <v>0</v>
      </c>
      <c r="S285" s="234">
        <v>0</v>
      </c>
      <c r="T285" s="23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36" t="s">
        <v>219</v>
      </c>
      <c r="AT285" s="236" t="s">
        <v>190</v>
      </c>
      <c r="AU285" s="236" t="s">
        <v>83</v>
      </c>
      <c r="AY285" s="14" t="s">
        <v>188</v>
      </c>
      <c r="BE285" s="237">
        <f>IF(N285="základní",J285,0)</f>
        <v>0</v>
      </c>
      <c r="BF285" s="237">
        <f>IF(N285="snížená",J285,0)</f>
        <v>0</v>
      </c>
      <c r="BG285" s="237">
        <f>IF(N285="zákl. přenesená",J285,0)</f>
        <v>0</v>
      </c>
      <c r="BH285" s="237">
        <f>IF(N285="sníž. přenesená",J285,0)</f>
        <v>0</v>
      </c>
      <c r="BI285" s="237">
        <f>IF(N285="nulová",J285,0)</f>
        <v>0</v>
      </c>
      <c r="BJ285" s="14" t="s">
        <v>81</v>
      </c>
      <c r="BK285" s="237">
        <f>ROUND(I285*H285,2)</f>
        <v>0</v>
      </c>
      <c r="BL285" s="14" t="s">
        <v>219</v>
      </c>
      <c r="BM285" s="236" t="s">
        <v>644</v>
      </c>
    </row>
    <row r="286" s="2" customFormat="1" ht="24.15" customHeight="1">
      <c r="A286" s="35"/>
      <c r="B286" s="36"/>
      <c r="C286" s="238" t="s">
        <v>645</v>
      </c>
      <c r="D286" s="238" t="s">
        <v>216</v>
      </c>
      <c r="E286" s="239" t="s">
        <v>646</v>
      </c>
      <c r="F286" s="240" t="s">
        <v>647</v>
      </c>
      <c r="G286" s="241" t="s">
        <v>223</v>
      </c>
      <c r="H286" s="242">
        <v>145.44399999999999</v>
      </c>
      <c r="I286" s="243"/>
      <c r="J286" s="244">
        <f>ROUND(I286*H286,2)</f>
        <v>0</v>
      </c>
      <c r="K286" s="245"/>
      <c r="L286" s="246"/>
      <c r="M286" s="247" t="s">
        <v>1</v>
      </c>
      <c r="N286" s="248" t="s">
        <v>38</v>
      </c>
      <c r="O286" s="88"/>
      <c r="P286" s="234">
        <f>O286*H286</f>
        <v>0</v>
      </c>
      <c r="Q286" s="234">
        <v>0</v>
      </c>
      <c r="R286" s="234">
        <f>Q286*H286</f>
        <v>0</v>
      </c>
      <c r="S286" s="234">
        <v>0</v>
      </c>
      <c r="T286" s="235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36" t="s">
        <v>250</v>
      </c>
      <c r="AT286" s="236" t="s">
        <v>216</v>
      </c>
      <c r="AU286" s="236" t="s">
        <v>83</v>
      </c>
      <c r="AY286" s="14" t="s">
        <v>188</v>
      </c>
      <c r="BE286" s="237">
        <f>IF(N286="základní",J286,0)</f>
        <v>0</v>
      </c>
      <c r="BF286" s="237">
        <f>IF(N286="snížená",J286,0)</f>
        <v>0</v>
      </c>
      <c r="BG286" s="237">
        <f>IF(N286="zákl. přenesená",J286,0)</f>
        <v>0</v>
      </c>
      <c r="BH286" s="237">
        <f>IF(N286="sníž. přenesená",J286,0)</f>
        <v>0</v>
      </c>
      <c r="BI286" s="237">
        <f>IF(N286="nulová",J286,0)</f>
        <v>0</v>
      </c>
      <c r="BJ286" s="14" t="s">
        <v>81</v>
      </c>
      <c r="BK286" s="237">
        <f>ROUND(I286*H286,2)</f>
        <v>0</v>
      </c>
      <c r="BL286" s="14" t="s">
        <v>219</v>
      </c>
      <c r="BM286" s="236" t="s">
        <v>648</v>
      </c>
    </row>
    <row r="287" s="2" customFormat="1" ht="37.8" customHeight="1">
      <c r="A287" s="35"/>
      <c r="B287" s="36"/>
      <c r="C287" s="224" t="s">
        <v>423</v>
      </c>
      <c r="D287" s="224" t="s">
        <v>190</v>
      </c>
      <c r="E287" s="225" t="s">
        <v>649</v>
      </c>
      <c r="F287" s="226" t="s">
        <v>650</v>
      </c>
      <c r="G287" s="227" t="s">
        <v>235</v>
      </c>
      <c r="H287" s="228">
        <v>346.99900000000002</v>
      </c>
      <c r="I287" s="229"/>
      <c r="J287" s="230">
        <f>ROUND(I287*H287,2)</f>
        <v>0</v>
      </c>
      <c r="K287" s="231"/>
      <c r="L287" s="41"/>
      <c r="M287" s="232" t="s">
        <v>1</v>
      </c>
      <c r="N287" s="233" t="s">
        <v>38</v>
      </c>
      <c r="O287" s="88"/>
      <c r="P287" s="234">
        <f>O287*H287</f>
        <v>0</v>
      </c>
      <c r="Q287" s="234">
        <v>0</v>
      </c>
      <c r="R287" s="234">
        <f>Q287*H287</f>
        <v>0</v>
      </c>
      <c r="S287" s="234">
        <v>0</v>
      </c>
      <c r="T287" s="235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36" t="s">
        <v>219</v>
      </c>
      <c r="AT287" s="236" t="s">
        <v>190</v>
      </c>
      <c r="AU287" s="236" t="s">
        <v>83</v>
      </c>
      <c r="AY287" s="14" t="s">
        <v>188</v>
      </c>
      <c r="BE287" s="237">
        <f>IF(N287="základní",J287,0)</f>
        <v>0</v>
      </c>
      <c r="BF287" s="237">
        <f>IF(N287="snížená",J287,0)</f>
        <v>0</v>
      </c>
      <c r="BG287" s="237">
        <f>IF(N287="zákl. přenesená",J287,0)</f>
        <v>0</v>
      </c>
      <c r="BH287" s="237">
        <f>IF(N287="sníž. přenesená",J287,0)</f>
        <v>0</v>
      </c>
      <c r="BI287" s="237">
        <f>IF(N287="nulová",J287,0)</f>
        <v>0</v>
      </c>
      <c r="BJ287" s="14" t="s">
        <v>81</v>
      </c>
      <c r="BK287" s="237">
        <f>ROUND(I287*H287,2)</f>
        <v>0</v>
      </c>
      <c r="BL287" s="14" t="s">
        <v>219</v>
      </c>
      <c r="BM287" s="236" t="s">
        <v>651</v>
      </c>
    </row>
    <row r="288" s="2" customFormat="1" ht="24.15" customHeight="1">
      <c r="A288" s="35"/>
      <c r="B288" s="36"/>
      <c r="C288" s="238" t="s">
        <v>652</v>
      </c>
      <c r="D288" s="238" t="s">
        <v>216</v>
      </c>
      <c r="E288" s="239" t="s">
        <v>653</v>
      </c>
      <c r="F288" s="240" t="s">
        <v>654</v>
      </c>
      <c r="G288" s="241" t="s">
        <v>193</v>
      </c>
      <c r="H288" s="242">
        <v>0.86599999999999999</v>
      </c>
      <c r="I288" s="243"/>
      <c r="J288" s="244">
        <f>ROUND(I288*H288,2)</f>
        <v>0</v>
      </c>
      <c r="K288" s="245"/>
      <c r="L288" s="246"/>
      <c r="M288" s="247" t="s">
        <v>1</v>
      </c>
      <c r="N288" s="248" t="s">
        <v>38</v>
      </c>
      <c r="O288" s="88"/>
      <c r="P288" s="234">
        <f>O288*H288</f>
        <v>0</v>
      </c>
      <c r="Q288" s="234">
        <v>0</v>
      </c>
      <c r="R288" s="234">
        <f>Q288*H288</f>
        <v>0</v>
      </c>
      <c r="S288" s="234">
        <v>0</v>
      </c>
      <c r="T288" s="235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36" t="s">
        <v>250</v>
      </c>
      <c r="AT288" s="236" t="s">
        <v>216</v>
      </c>
      <c r="AU288" s="236" t="s">
        <v>83</v>
      </c>
      <c r="AY288" s="14" t="s">
        <v>188</v>
      </c>
      <c r="BE288" s="237">
        <f>IF(N288="základní",J288,0)</f>
        <v>0</v>
      </c>
      <c r="BF288" s="237">
        <f>IF(N288="snížená",J288,0)</f>
        <v>0</v>
      </c>
      <c r="BG288" s="237">
        <f>IF(N288="zákl. přenesená",J288,0)</f>
        <v>0</v>
      </c>
      <c r="BH288" s="237">
        <f>IF(N288="sníž. přenesená",J288,0)</f>
        <v>0</v>
      </c>
      <c r="BI288" s="237">
        <f>IF(N288="nulová",J288,0)</f>
        <v>0</v>
      </c>
      <c r="BJ288" s="14" t="s">
        <v>81</v>
      </c>
      <c r="BK288" s="237">
        <f>ROUND(I288*H288,2)</f>
        <v>0</v>
      </c>
      <c r="BL288" s="14" t="s">
        <v>219</v>
      </c>
      <c r="BM288" s="236" t="s">
        <v>655</v>
      </c>
    </row>
    <row r="289" s="2" customFormat="1" ht="49.05" customHeight="1">
      <c r="A289" s="35"/>
      <c r="B289" s="36"/>
      <c r="C289" s="224" t="s">
        <v>427</v>
      </c>
      <c r="D289" s="224" t="s">
        <v>190</v>
      </c>
      <c r="E289" s="225" t="s">
        <v>656</v>
      </c>
      <c r="F289" s="226" t="s">
        <v>657</v>
      </c>
      <c r="G289" s="227" t="s">
        <v>207</v>
      </c>
      <c r="H289" s="228">
        <v>3.2879999999999998</v>
      </c>
      <c r="I289" s="229"/>
      <c r="J289" s="230">
        <f>ROUND(I289*H289,2)</f>
        <v>0</v>
      </c>
      <c r="K289" s="231"/>
      <c r="L289" s="41"/>
      <c r="M289" s="232" t="s">
        <v>1</v>
      </c>
      <c r="N289" s="233" t="s">
        <v>38</v>
      </c>
      <c r="O289" s="88"/>
      <c r="P289" s="234">
        <f>O289*H289</f>
        <v>0</v>
      </c>
      <c r="Q289" s="234">
        <v>0</v>
      </c>
      <c r="R289" s="234">
        <f>Q289*H289</f>
        <v>0</v>
      </c>
      <c r="S289" s="234">
        <v>0</v>
      </c>
      <c r="T289" s="23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36" t="s">
        <v>219</v>
      </c>
      <c r="AT289" s="236" t="s">
        <v>190</v>
      </c>
      <c r="AU289" s="236" t="s">
        <v>83</v>
      </c>
      <c r="AY289" s="14" t="s">
        <v>188</v>
      </c>
      <c r="BE289" s="237">
        <f>IF(N289="základní",J289,0)</f>
        <v>0</v>
      </c>
      <c r="BF289" s="237">
        <f>IF(N289="snížená",J289,0)</f>
        <v>0</v>
      </c>
      <c r="BG289" s="237">
        <f>IF(N289="zákl. přenesená",J289,0)</f>
        <v>0</v>
      </c>
      <c r="BH289" s="237">
        <f>IF(N289="sníž. přenesená",J289,0)</f>
        <v>0</v>
      </c>
      <c r="BI289" s="237">
        <f>IF(N289="nulová",J289,0)</f>
        <v>0</v>
      </c>
      <c r="BJ289" s="14" t="s">
        <v>81</v>
      </c>
      <c r="BK289" s="237">
        <f>ROUND(I289*H289,2)</f>
        <v>0</v>
      </c>
      <c r="BL289" s="14" t="s">
        <v>219</v>
      </c>
      <c r="BM289" s="236" t="s">
        <v>658</v>
      </c>
    </row>
    <row r="290" s="12" customFormat="1" ht="22.8" customHeight="1">
      <c r="A290" s="12"/>
      <c r="B290" s="208"/>
      <c r="C290" s="209"/>
      <c r="D290" s="210" t="s">
        <v>72</v>
      </c>
      <c r="E290" s="222" t="s">
        <v>659</v>
      </c>
      <c r="F290" s="222" t="s">
        <v>660</v>
      </c>
      <c r="G290" s="209"/>
      <c r="H290" s="209"/>
      <c r="I290" s="212"/>
      <c r="J290" s="223">
        <f>BK290</f>
        <v>0</v>
      </c>
      <c r="K290" s="209"/>
      <c r="L290" s="214"/>
      <c r="M290" s="215"/>
      <c r="N290" s="216"/>
      <c r="O290" s="216"/>
      <c r="P290" s="217">
        <f>SUM(P291:P303)</f>
        <v>0</v>
      </c>
      <c r="Q290" s="216"/>
      <c r="R290" s="217">
        <f>SUM(R291:R303)</f>
        <v>0</v>
      </c>
      <c r="S290" s="216"/>
      <c r="T290" s="218">
        <f>SUM(T291:T303)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9" t="s">
        <v>83</v>
      </c>
      <c r="AT290" s="220" t="s">
        <v>72</v>
      </c>
      <c r="AU290" s="220" t="s">
        <v>81</v>
      </c>
      <c r="AY290" s="219" t="s">
        <v>188</v>
      </c>
      <c r="BK290" s="221">
        <f>SUM(BK291:BK303)</f>
        <v>0</v>
      </c>
    </row>
    <row r="291" s="2" customFormat="1" ht="24.15" customHeight="1">
      <c r="A291" s="35"/>
      <c r="B291" s="36"/>
      <c r="C291" s="224" t="s">
        <v>661</v>
      </c>
      <c r="D291" s="224" t="s">
        <v>190</v>
      </c>
      <c r="E291" s="225" t="s">
        <v>662</v>
      </c>
      <c r="F291" s="226" t="s">
        <v>663</v>
      </c>
      <c r="G291" s="227" t="s">
        <v>254</v>
      </c>
      <c r="H291" s="228">
        <v>1</v>
      </c>
      <c r="I291" s="229"/>
      <c r="J291" s="230">
        <f>ROUND(I291*H291,2)</f>
        <v>0</v>
      </c>
      <c r="K291" s="231"/>
      <c r="L291" s="41"/>
      <c r="M291" s="232" t="s">
        <v>1</v>
      </c>
      <c r="N291" s="233" t="s">
        <v>38</v>
      </c>
      <c r="O291" s="88"/>
      <c r="P291" s="234">
        <f>O291*H291</f>
        <v>0</v>
      </c>
      <c r="Q291" s="234">
        <v>0</v>
      </c>
      <c r="R291" s="234">
        <f>Q291*H291</f>
        <v>0</v>
      </c>
      <c r="S291" s="234">
        <v>0</v>
      </c>
      <c r="T291" s="23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36" t="s">
        <v>219</v>
      </c>
      <c r="AT291" s="236" t="s">
        <v>190</v>
      </c>
      <c r="AU291" s="236" t="s">
        <v>83</v>
      </c>
      <c r="AY291" s="14" t="s">
        <v>188</v>
      </c>
      <c r="BE291" s="237">
        <f>IF(N291="základní",J291,0)</f>
        <v>0</v>
      </c>
      <c r="BF291" s="237">
        <f>IF(N291="snížená",J291,0)</f>
        <v>0</v>
      </c>
      <c r="BG291" s="237">
        <f>IF(N291="zákl. přenesená",J291,0)</f>
        <v>0</v>
      </c>
      <c r="BH291" s="237">
        <f>IF(N291="sníž. přenesená",J291,0)</f>
        <v>0</v>
      </c>
      <c r="BI291" s="237">
        <f>IF(N291="nulová",J291,0)</f>
        <v>0</v>
      </c>
      <c r="BJ291" s="14" t="s">
        <v>81</v>
      </c>
      <c r="BK291" s="237">
        <f>ROUND(I291*H291,2)</f>
        <v>0</v>
      </c>
      <c r="BL291" s="14" t="s">
        <v>219</v>
      </c>
      <c r="BM291" s="236" t="s">
        <v>664</v>
      </c>
    </row>
    <row r="292" s="2" customFormat="1" ht="14.4" customHeight="1">
      <c r="A292" s="35"/>
      <c r="B292" s="36"/>
      <c r="C292" s="238" t="s">
        <v>430</v>
      </c>
      <c r="D292" s="238" t="s">
        <v>216</v>
      </c>
      <c r="E292" s="239" t="s">
        <v>665</v>
      </c>
      <c r="F292" s="240" t="s">
        <v>666</v>
      </c>
      <c r="G292" s="241" t="s">
        <v>254</v>
      </c>
      <c r="H292" s="242">
        <v>1</v>
      </c>
      <c r="I292" s="243"/>
      <c r="J292" s="244">
        <f>ROUND(I292*H292,2)</f>
        <v>0</v>
      </c>
      <c r="K292" s="245"/>
      <c r="L292" s="246"/>
      <c r="M292" s="247" t="s">
        <v>1</v>
      </c>
      <c r="N292" s="248" t="s">
        <v>38</v>
      </c>
      <c r="O292" s="88"/>
      <c r="P292" s="234">
        <f>O292*H292</f>
        <v>0</v>
      </c>
      <c r="Q292" s="234">
        <v>0</v>
      </c>
      <c r="R292" s="234">
        <f>Q292*H292</f>
        <v>0</v>
      </c>
      <c r="S292" s="234">
        <v>0</v>
      </c>
      <c r="T292" s="235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36" t="s">
        <v>250</v>
      </c>
      <c r="AT292" s="236" t="s">
        <v>216</v>
      </c>
      <c r="AU292" s="236" t="s">
        <v>83</v>
      </c>
      <c r="AY292" s="14" t="s">
        <v>188</v>
      </c>
      <c r="BE292" s="237">
        <f>IF(N292="základní",J292,0)</f>
        <v>0</v>
      </c>
      <c r="BF292" s="237">
        <f>IF(N292="snížená",J292,0)</f>
        <v>0</v>
      </c>
      <c r="BG292" s="237">
        <f>IF(N292="zákl. přenesená",J292,0)</f>
        <v>0</v>
      </c>
      <c r="BH292" s="237">
        <f>IF(N292="sníž. přenesená",J292,0)</f>
        <v>0</v>
      </c>
      <c r="BI292" s="237">
        <f>IF(N292="nulová",J292,0)</f>
        <v>0</v>
      </c>
      <c r="BJ292" s="14" t="s">
        <v>81</v>
      </c>
      <c r="BK292" s="237">
        <f>ROUND(I292*H292,2)</f>
        <v>0</v>
      </c>
      <c r="BL292" s="14" t="s">
        <v>219</v>
      </c>
      <c r="BM292" s="236" t="s">
        <v>667</v>
      </c>
    </row>
    <row r="293" s="2" customFormat="1" ht="24.15" customHeight="1">
      <c r="A293" s="35"/>
      <c r="B293" s="36"/>
      <c r="C293" s="224" t="s">
        <v>668</v>
      </c>
      <c r="D293" s="224" t="s">
        <v>190</v>
      </c>
      <c r="E293" s="225" t="s">
        <v>669</v>
      </c>
      <c r="F293" s="226" t="s">
        <v>670</v>
      </c>
      <c r="G293" s="227" t="s">
        <v>254</v>
      </c>
      <c r="H293" s="228">
        <v>4</v>
      </c>
      <c r="I293" s="229"/>
      <c r="J293" s="230">
        <f>ROUND(I293*H293,2)</f>
        <v>0</v>
      </c>
      <c r="K293" s="231"/>
      <c r="L293" s="41"/>
      <c r="M293" s="232" t="s">
        <v>1</v>
      </c>
      <c r="N293" s="233" t="s">
        <v>38</v>
      </c>
      <c r="O293" s="88"/>
      <c r="P293" s="234">
        <f>O293*H293</f>
        <v>0</v>
      </c>
      <c r="Q293" s="234">
        <v>0</v>
      </c>
      <c r="R293" s="234">
        <f>Q293*H293</f>
        <v>0</v>
      </c>
      <c r="S293" s="234">
        <v>0</v>
      </c>
      <c r="T293" s="23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36" t="s">
        <v>219</v>
      </c>
      <c r="AT293" s="236" t="s">
        <v>190</v>
      </c>
      <c r="AU293" s="236" t="s">
        <v>83</v>
      </c>
      <c r="AY293" s="14" t="s">
        <v>188</v>
      </c>
      <c r="BE293" s="237">
        <f>IF(N293="základní",J293,0)</f>
        <v>0</v>
      </c>
      <c r="BF293" s="237">
        <f>IF(N293="snížená",J293,0)</f>
        <v>0</v>
      </c>
      <c r="BG293" s="237">
        <f>IF(N293="zákl. přenesená",J293,0)</f>
        <v>0</v>
      </c>
      <c r="BH293" s="237">
        <f>IF(N293="sníž. přenesená",J293,0)</f>
        <v>0</v>
      </c>
      <c r="BI293" s="237">
        <f>IF(N293="nulová",J293,0)</f>
        <v>0</v>
      </c>
      <c r="BJ293" s="14" t="s">
        <v>81</v>
      </c>
      <c r="BK293" s="237">
        <f>ROUND(I293*H293,2)</f>
        <v>0</v>
      </c>
      <c r="BL293" s="14" t="s">
        <v>219</v>
      </c>
      <c r="BM293" s="236" t="s">
        <v>671</v>
      </c>
    </row>
    <row r="294" s="2" customFormat="1" ht="24.15" customHeight="1">
      <c r="A294" s="35"/>
      <c r="B294" s="36"/>
      <c r="C294" s="238" t="s">
        <v>434</v>
      </c>
      <c r="D294" s="238" t="s">
        <v>216</v>
      </c>
      <c r="E294" s="239" t="s">
        <v>672</v>
      </c>
      <c r="F294" s="240" t="s">
        <v>673</v>
      </c>
      <c r="G294" s="241" t="s">
        <v>254</v>
      </c>
      <c r="H294" s="242">
        <v>1</v>
      </c>
      <c r="I294" s="243"/>
      <c r="J294" s="244">
        <f>ROUND(I294*H294,2)</f>
        <v>0</v>
      </c>
      <c r="K294" s="245"/>
      <c r="L294" s="246"/>
      <c r="M294" s="247" t="s">
        <v>1</v>
      </c>
      <c r="N294" s="248" t="s">
        <v>38</v>
      </c>
      <c r="O294" s="88"/>
      <c r="P294" s="234">
        <f>O294*H294</f>
        <v>0</v>
      </c>
      <c r="Q294" s="234">
        <v>0</v>
      </c>
      <c r="R294" s="234">
        <f>Q294*H294</f>
        <v>0</v>
      </c>
      <c r="S294" s="234">
        <v>0</v>
      </c>
      <c r="T294" s="23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36" t="s">
        <v>250</v>
      </c>
      <c r="AT294" s="236" t="s">
        <v>216</v>
      </c>
      <c r="AU294" s="236" t="s">
        <v>83</v>
      </c>
      <c r="AY294" s="14" t="s">
        <v>188</v>
      </c>
      <c r="BE294" s="237">
        <f>IF(N294="základní",J294,0)</f>
        <v>0</v>
      </c>
      <c r="BF294" s="237">
        <f>IF(N294="snížená",J294,0)</f>
        <v>0</v>
      </c>
      <c r="BG294" s="237">
        <f>IF(N294="zákl. přenesená",J294,0)</f>
        <v>0</v>
      </c>
      <c r="BH294" s="237">
        <f>IF(N294="sníž. přenesená",J294,0)</f>
        <v>0</v>
      </c>
      <c r="BI294" s="237">
        <f>IF(N294="nulová",J294,0)</f>
        <v>0</v>
      </c>
      <c r="BJ294" s="14" t="s">
        <v>81</v>
      </c>
      <c r="BK294" s="237">
        <f>ROUND(I294*H294,2)</f>
        <v>0</v>
      </c>
      <c r="BL294" s="14" t="s">
        <v>219</v>
      </c>
      <c r="BM294" s="236" t="s">
        <v>674</v>
      </c>
    </row>
    <row r="295" s="2" customFormat="1" ht="24.15" customHeight="1">
      <c r="A295" s="35"/>
      <c r="B295" s="36"/>
      <c r="C295" s="238" t="s">
        <v>675</v>
      </c>
      <c r="D295" s="238" t="s">
        <v>216</v>
      </c>
      <c r="E295" s="239" t="s">
        <v>676</v>
      </c>
      <c r="F295" s="240" t="s">
        <v>677</v>
      </c>
      <c r="G295" s="241" t="s">
        <v>254</v>
      </c>
      <c r="H295" s="242">
        <v>1</v>
      </c>
      <c r="I295" s="243"/>
      <c r="J295" s="244">
        <f>ROUND(I295*H295,2)</f>
        <v>0</v>
      </c>
      <c r="K295" s="245"/>
      <c r="L295" s="246"/>
      <c r="M295" s="247" t="s">
        <v>1</v>
      </c>
      <c r="N295" s="248" t="s">
        <v>38</v>
      </c>
      <c r="O295" s="88"/>
      <c r="P295" s="234">
        <f>O295*H295</f>
        <v>0</v>
      </c>
      <c r="Q295" s="234">
        <v>0</v>
      </c>
      <c r="R295" s="234">
        <f>Q295*H295</f>
        <v>0</v>
      </c>
      <c r="S295" s="234">
        <v>0</v>
      </c>
      <c r="T295" s="23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36" t="s">
        <v>250</v>
      </c>
      <c r="AT295" s="236" t="s">
        <v>216</v>
      </c>
      <c r="AU295" s="236" t="s">
        <v>83</v>
      </c>
      <c r="AY295" s="14" t="s">
        <v>188</v>
      </c>
      <c r="BE295" s="237">
        <f>IF(N295="základní",J295,0)</f>
        <v>0</v>
      </c>
      <c r="BF295" s="237">
        <f>IF(N295="snížená",J295,0)</f>
        <v>0</v>
      </c>
      <c r="BG295" s="237">
        <f>IF(N295="zákl. přenesená",J295,0)</f>
        <v>0</v>
      </c>
      <c r="BH295" s="237">
        <f>IF(N295="sníž. přenesená",J295,0)</f>
        <v>0</v>
      </c>
      <c r="BI295" s="237">
        <f>IF(N295="nulová",J295,0)</f>
        <v>0</v>
      </c>
      <c r="BJ295" s="14" t="s">
        <v>81</v>
      </c>
      <c r="BK295" s="237">
        <f>ROUND(I295*H295,2)</f>
        <v>0</v>
      </c>
      <c r="BL295" s="14" t="s">
        <v>219</v>
      </c>
      <c r="BM295" s="236" t="s">
        <v>678</v>
      </c>
    </row>
    <row r="296" s="2" customFormat="1" ht="24.15" customHeight="1">
      <c r="A296" s="35"/>
      <c r="B296" s="36"/>
      <c r="C296" s="238" t="s">
        <v>437</v>
      </c>
      <c r="D296" s="238" t="s">
        <v>216</v>
      </c>
      <c r="E296" s="239" t="s">
        <v>679</v>
      </c>
      <c r="F296" s="240" t="s">
        <v>680</v>
      </c>
      <c r="G296" s="241" t="s">
        <v>254</v>
      </c>
      <c r="H296" s="242">
        <v>2</v>
      </c>
      <c r="I296" s="243"/>
      <c r="J296" s="244">
        <f>ROUND(I296*H296,2)</f>
        <v>0</v>
      </c>
      <c r="K296" s="245"/>
      <c r="L296" s="246"/>
      <c r="M296" s="247" t="s">
        <v>1</v>
      </c>
      <c r="N296" s="248" t="s">
        <v>38</v>
      </c>
      <c r="O296" s="88"/>
      <c r="P296" s="234">
        <f>O296*H296</f>
        <v>0</v>
      </c>
      <c r="Q296" s="234">
        <v>0</v>
      </c>
      <c r="R296" s="234">
        <f>Q296*H296</f>
        <v>0</v>
      </c>
      <c r="S296" s="234">
        <v>0</v>
      </c>
      <c r="T296" s="235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36" t="s">
        <v>250</v>
      </c>
      <c r="AT296" s="236" t="s">
        <v>216</v>
      </c>
      <c r="AU296" s="236" t="s">
        <v>83</v>
      </c>
      <c r="AY296" s="14" t="s">
        <v>188</v>
      </c>
      <c r="BE296" s="237">
        <f>IF(N296="základní",J296,0)</f>
        <v>0</v>
      </c>
      <c r="BF296" s="237">
        <f>IF(N296="snížená",J296,0)</f>
        <v>0</v>
      </c>
      <c r="BG296" s="237">
        <f>IF(N296="zákl. přenesená",J296,0)</f>
        <v>0</v>
      </c>
      <c r="BH296" s="237">
        <f>IF(N296="sníž. přenesená",J296,0)</f>
        <v>0</v>
      </c>
      <c r="BI296" s="237">
        <f>IF(N296="nulová",J296,0)</f>
        <v>0</v>
      </c>
      <c r="BJ296" s="14" t="s">
        <v>81</v>
      </c>
      <c r="BK296" s="237">
        <f>ROUND(I296*H296,2)</f>
        <v>0</v>
      </c>
      <c r="BL296" s="14" t="s">
        <v>219</v>
      </c>
      <c r="BM296" s="236" t="s">
        <v>681</v>
      </c>
    </row>
    <row r="297" s="2" customFormat="1" ht="24.15" customHeight="1">
      <c r="A297" s="35"/>
      <c r="B297" s="36"/>
      <c r="C297" s="224" t="s">
        <v>682</v>
      </c>
      <c r="D297" s="224" t="s">
        <v>190</v>
      </c>
      <c r="E297" s="225" t="s">
        <v>683</v>
      </c>
      <c r="F297" s="226" t="s">
        <v>684</v>
      </c>
      <c r="G297" s="227" t="s">
        <v>254</v>
      </c>
      <c r="H297" s="228">
        <v>10</v>
      </c>
      <c r="I297" s="229"/>
      <c r="J297" s="230">
        <f>ROUND(I297*H297,2)</f>
        <v>0</v>
      </c>
      <c r="K297" s="231"/>
      <c r="L297" s="41"/>
      <c r="M297" s="232" t="s">
        <v>1</v>
      </c>
      <c r="N297" s="233" t="s">
        <v>38</v>
      </c>
      <c r="O297" s="88"/>
      <c r="P297" s="234">
        <f>O297*H297</f>
        <v>0</v>
      </c>
      <c r="Q297" s="234">
        <v>0</v>
      </c>
      <c r="R297" s="234">
        <f>Q297*H297</f>
        <v>0</v>
      </c>
      <c r="S297" s="234">
        <v>0</v>
      </c>
      <c r="T297" s="23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36" t="s">
        <v>219</v>
      </c>
      <c r="AT297" s="236" t="s">
        <v>190</v>
      </c>
      <c r="AU297" s="236" t="s">
        <v>83</v>
      </c>
      <c r="AY297" s="14" t="s">
        <v>188</v>
      </c>
      <c r="BE297" s="237">
        <f>IF(N297="základní",J297,0)</f>
        <v>0</v>
      </c>
      <c r="BF297" s="237">
        <f>IF(N297="snížená",J297,0)</f>
        <v>0</v>
      </c>
      <c r="BG297" s="237">
        <f>IF(N297="zákl. přenesená",J297,0)</f>
        <v>0</v>
      </c>
      <c r="BH297" s="237">
        <f>IF(N297="sníž. přenesená",J297,0)</f>
        <v>0</v>
      </c>
      <c r="BI297" s="237">
        <f>IF(N297="nulová",J297,0)</f>
        <v>0</v>
      </c>
      <c r="BJ297" s="14" t="s">
        <v>81</v>
      </c>
      <c r="BK297" s="237">
        <f>ROUND(I297*H297,2)</f>
        <v>0</v>
      </c>
      <c r="BL297" s="14" t="s">
        <v>219</v>
      </c>
      <c r="BM297" s="236" t="s">
        <v>685</v>
      </c>
    </row>
    <row r="298" s="2" customFormat="1" ht="14.4" customHeight="1">
      <c r="A298" s="35"/>
      <c r="B298" s="36"/>
      <c r="C298" s="238" t="s">
        <v>441</v>
      </c>
      <c r="D298" s="238" t="s">
        <v>216</v>
      </c>
      <c r="E298" s="239" t="s">
        <v>686</v>
      </c>
      <c r="F298" s="240" t="s">
        <v>687</v>
      </c>
      <c r="G298" s="241" t="s">
        <v>254</v>
      </c>
      <c r="H298" s="242">
        <v>10</v>
      </c>
      <c r="I298" s="243"/>
      <c r="J298" s="244">
        <f>ROUND(I298*H298,2)</f>
        <v>0</v>
      </c>
      <c r="K298" s="245"/>
      <c r="L298" s="246"/>
      <c r="M298" s="247" t="s">
        <v>1</v>
      </c>
      <c r="N298" s="248" t="s">
        <v>38</v>
      </c>
      <c r="O298" s="88"/>
      <c r="P298" s="234">
        <f>O298*H298</f>
        <v>0</v>
      </c>
      <c r="Q298" s="234">
        <v>0</v>
      </c>
      <c r="R298" s="234">
        <f>Q298*H298</f>
        <v>0</v>
      </c>
      <c r="S298" s="234">
        <v>0</v>
      </c>
      <c r="T298" s="235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36" t="s">
        <v>250</v>
      </c>
      <c r="AT298" s="236" t="s">
        <v>216</v>
      </c>
      <c r="AU298" s="236" t="s">
        <v>83</v>
      </c>
      <c r="AY298" s="14" t="s">
        <v>188</v>
      </c>
      <c r="BE298" s="237">
        <f>IF(N298="základní",J298,0)</f>
        <v>0</v>
      </c>
      <c r="BF298" s="237">
        <f>IF(N298="snížená",J298,0)</f>
        <v>0</v>
      </c>
      <c r="BG298" s="237">
        <f>IF(N298="zákl. přenesená",J298,0)</f>
        <v>0</v>
      </c>
      <c r="BH298" s="237">
        <f>IF(N298="sníž. přenesená",J298,0)</f>
        <v>0</v>
      </c>
      <c r="BI298" s="237">
        <f>IF(N298="nulová",J298,0)</f>
        <v>0</v>
      </c>
      <c r="BJ298" s="14" t="s">
        <v>81</v>
      </c>
      <c r="BK298" s="237">
        <f>ROUND(I298*H298,2)</f>
        <v>0</v>
      </c>
      <c r="BL298" s="14" t="s">
        <v>219</v>
      </c>
      <c r="BM298" s="236" t="s">
        <v>688</v>
      </c>
    </row>
    <row r="299" s="2" customFormat="1" ht="24.15" customHeight="1">
      <c r="A299" s="35"/>
      <c r="B299" s="36"/>
      <c r="C299" s="224" t="s">
        <v>689</v>
      </c>
      <c r="D299" s="224" t="s">
        <v>190</v>
      </c>
      <c r="E299" s="225" t="s">
        <v>690</v>
      </c>
      <c r="F299" s="226" t="s">
        <v>691</v>
      </c>
      <c r="G299" s="227" t="s">
        <v>254</v>
      </c>
      <c r="H299" s="228">
        <v>3</v>
      </c>
      <c r="I299" s="229"/>
      <c r="J299" s="230">
        <f>ROUND(I299*H299,2)</f>
        <v>0</v>
      </c>
      <c r="K299" s="231"/>
      <c r="L299" s="41"/>
      <c r="M299" s="232" t="s">
        <v>1</v>
      </c>
      <c r="N299" s="233" t="s">
        <v>38</v>
      </c>
      <c r="O299" s="88"/>
      <c r="P299" s="234">
        <f>O299*H299</f>
        <v>0</v>
      </c>
      <c r="Q299" s="234">
        <v>0</v>
      </c>
      <c r="R299" s="234">
        <f>Q299*H299</f>
        <v>0</v>
      </c>
      <c r="S299" s="234">
        <v>0</v>
      </c>
      <c r="T299" s="235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36" t="s">
        <v>219</v>
      </c>
      <c r="AT299" s="236" t="s">
        <v>190</v>
      </c>
      <c r="AU299" s="236" t="s">
        <v>83</v>
      </c>
      <c r="AY299" s="14" t="s">
        <v>188</v>
      </c>
      <c r="BE299" s="237">
        <f>IF(N299="základní",J299,0)</f>
        <v>0</v>
      </c>
      <c r="BF299" s="237">
        <f>IF(N299="snížená",J299,0)</f>
        <v>0</v>
      </c>
      <c r="BG299" s="237">
        <f>IF(N299="zákl. přenesená",J299,0)</f>
        <v>0</v>
      </c>
      <c r="BH299" s="237">
        <f>IF(N299="sníž. přenesená",J299,0)</f>
        <v>0</v>
      </c>
      <c r="BI299" s="237">
        <f>IF(N299="nulová",J299,0)</f>
        <v>0</v>
      </c>
      <c r="BJ299" s="14" t="s">
        <v>81</v>
      </c>
      <c r="BK299" s="237">
        <f>ROUND(I299*H299,2)</f>
        <v>0</v>
      </c>
      <c r="BL299" s="14" t="s">
        <v>219</v>
      </c>
      <c r="BM299" s="236" t="s">
        <v>692</v>
      </c>
    </row>
    <row r="300" s="2" customFormat="1" ht="24.15" customHeight="1">
      <c r="A300" s="35"/>
      <c r="B300" s="36"/>
      <c r="C300" s="238" t="s">
        <v>444</v>
      </c>
      <c r="D300" s="238" t="s">
        <v>216</v>
      </c>
      <c r="E300" s="239" t="s">
        <v>693</v>
      </c>
      <c r="F300" s="240" t="s">
        <v>694</v>
      </c>
      <c r="G300" s="241" t="s">
        <v>254</v>
      </c>
      <c r="H300" s="242">
        <v>3</v>
      </c>
      <c r="I300" s="243"/>
      <c r="J300" s="244">
        <f>ROUND(I300*H300,2)</f>
        <v>0</v>
      </c>
      <c r="K300" s="245"/>
      <c r="L300" s="246"/>
      <c r="M300" s="247" t="s">
        <v>1</v>
      </c>
      <c r="N300" s="248" t="s">
        <v>38</v>
      </c>
      <c r="O300" s="88"/>
      <c r="P300" s="234">
        <f>O300*H300</f>
        <v>0</v>
      </c>
      <c r="Q300" s="234">
        <v>0</v>
      </c>
      <c r="R300" s="234">
        <f>Q300*H300</f>
        <v>0</v>
      </c>
      <c r="S300" s="234">
        <v>0</v>
      </c>
      <c r="T300" s="235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36" t="s">
        <v>250</v>
      </c>
      <c r="AT300" s="236" t="s">
        <v>216</v>
      </c>
      <c r="AU300" s="236" t="s">
        <v>83</v>
      </c>
      <c r="AY300" s="14" t="s">
        <v>188</v>
      </c>
      <c r="BE300" s="237">
        <f>IF(N300="základní",J300,0)</f>
        <v>0</v>
      </c>
      <c r="BF300" s="237">
        <f>IF(N300="snížená",J300,0)</f>
        <v>0</v>
      </c>
      <c r="BG300" s="237">
        <f>IF(N300="zákl. přenesená",J300,0)</f>
        <v>0</v>
      </c>
      <c r="BH300" s="237">
        <f>IF(N300="sníž. přenesená",J300,0)</f>
        <v>0</v>
      </c>
      <c r="BI300" s="237">
        <f>IF(N300="nulová",J300,0)</f>
        <v>0</v>
      </c>
      <c r="BJ300" s="14" t="s">
        <v>81</v>
      </c>
      <c r="BK300" s="237">
        <f>ROUND(I300*H300,2)</f>
        <v>0</v>
      </c>
      <c r="BL300" s="14" t="s">
        <v>219</v>
      </c>
      <c r="BM300" s="236" t="s">
        <v>695</v>
      </c>
    </row>
    <row r="301" s="2" customFormat="1" ht="37.8" customHeight="1">
      <c r="A301" s="35"/>
      <c r="B301" s="36"/>
      <c r="C301" s="224" t="s">
        <v>696</v>
      </c>
      <c r="D301" s="224" t="s">
        <v>190</v>
      </c>
      <c r="E301" s="225" t="s">
        <v>697</v>
      </c>
      <c r="F301" s="226" t="s">
        <v>698</v>
      </c>
      <c r="G301" s="227" t="s">
        <v>235</v>
      </c>
      <c r="H301" s="228">
        <v>40</v>
      </c>
      <c r="I301" s="229"/>
      <c r="J301" s="230">
        <f>ROUND(I301*H301,2)</f>
        <v>0</v>
      </c>
      <c r="K301" s="231"/>
      <c r="L301" s="41"/>
      <c r="M301" s="232" t="s">
        <v>1</v>
      </c>
      <c r="N301" s="233" t="s">
        <v>38</v>
      </c>
      <c r="O301" s="88"/>
      <c r="P301" s="234">
        <f>O301*H301</f>
        <v>0</v>
      </c>
      <c r="Q301" s="234">
        <v>0</v>
      </c>
      <c r="R301" s="234">
        <f>Q301*H301</f>
        <v>0</v>
      </c>
      <c r="S301" s="234">
        <v>0</v>
      </c>
      <c r="T301" s="235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36" t="s">
        <v>219</v>
      </c>
      <c r="AT301" s="236" t="s">
        <v>190</v>
      </c>
      <c r="AU301" s="236" t="s">
        <v>83</v>
      </c>
      <c r="AY301" s="14" t="s">
        <v>188</v>
      </c>
      <c r="BE301" s="237">
        <f>IF(N301="základní",J301,0)</f>
        <v>0</v>
      </c>
      <c r="BF301" s="237">
        <f>IF(N301="snížená",J301,0)</f>
        <v>0</v>
      </c>
      <c r="BG301" s="237">
        <f>IF(N301="zákl. přenesená",J301,0)</f>
        <v>0</v>
      </c>
      <c r="BH301" s="237">
        <f>IF(N301="sníž. přenesená",J301,0)</f>
        <v>0</v>
      </c>
      <c r="BI301" s="237">
        <f>IF(N301="nulová",J301,0)</f>
        <v>0</v>
      </c>
      <c r="BJ301" s="14" t="s">
        <v>81</v>
      </c>
      <c r="BK301" s="237">
        <f>ROUND(I301*H301,2)</f>
        <v>0</v>
      </c>
      <c r="BL301" s="14" t="s">
        <v>219</v>
      </c>
      <c r="BM301" s="236" t="s">
        <v>699</v>
      </c>
    </row>
    <row r="302" s="2" customFormat="1" ht="24.15" customHeight="1">
      <c r="A302" s="35"/>
      <c r="B302" s="36"/>
      <c r="C302" s="224" t="s">
        <v>448</v>
      </c>
      <c r="D302" s="224" t="s">
        <v>190</v>
      </c>
      <c r="E302" s="225" t="s">
        <v>700</v>
      </c>
      <c r="F302" s="226" t="s">
        <v>701</v>
      </c>
      <c r="G302" s="227" t="s">
        <v>235</v>
      </c>
      <c r="H302" s="228">
        <v>40</v>
      </c>
      <c r="I302" s="229"/>
      <c r="J302" s="230">
        <f>ROUND(I302*H302,2)</f>
        <v>0</v>
      </c>
      <c r="K302" s="231"/>
      <c r="L302" s="41"/>
      <c r="M302" s="232" t="s">
        <v>1</v>
      </c>
      <c r="N302" s="233" t="s">
        <v>38</v>
      </c>
      <c r="O302" s="88"/>
      <c r="P302" s="234">
        <f>O302*H302</f>
        <v>0</v>
      </c>
      <c r="Q302" s="234">
        <v>0</v>
      </c>
      <c r="R302" s="234">
        <f>Q302*H302</f>
        <v>0</v>
      </c>
      <c r="S302" s="234">
        <v>0</v>
      </c>
      <c r="T302" s="235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36" t="s">
        <v>219</v>
      </c>
      <c r="AT302" s="236" t="s">
        <v>190</v>
      </c>
      <c r="AU302" s="236" t="s">
        <v>83</v>
      </c>
      <c r="AY302" s="14" t="s">
        <v>188</v>
      </c>
      <c r="BE302" s="237">
        <f>IF(N302="základní",J302,0)</f>
        <v>0</v>
      </c>
      <c r="BF302" s="237">
        <f>IF(N302="snížená",J302,0)</f>
        <v>0</v>
      </c>
      <c r="BG302" s="237">
        <f>IF(N302="zákl. přenesená",J302,0)</f>
        <v>0</v>
      </c>
      <c r="BH302" s="237">
        <f>IF(N302="sníž. přenesená",J302,0)</f>
        <v>0</v>
      </c>
      <c r="BI302" s="237">
        <f>IF(N302="nulová",J302,0)</f>
        <v>0</v>
      </c>
      <c r="BJ302" s="14" t="s">
        <v>81</v>
      </c>
      <c r="BK302" s="237">
        <f>ROUND(I302*H302,2)</f>
        <v>0</v>
      </c>
      <c r="BL302" s="14" t="s">
        <v>219</v>
      </c>
      <c r="BM302" s="236" t="s">
        <v>702</v>
      </c>
    </row>
    <row r="303" s="2" customFormat="1" ht="49.05" customHeight="1">
      <c r="A303" s="35"/>
      <c r="B303" s="36"/>
      <c r="C303" s="224" t="s">
        <v>703</v>
      </c>
      <c r="D303" s="224" t="s">
        <v>190</v>
      </c>
      <c r="E303" s="225" t="s">
        <v>704</v>
      </c>
      <c r="F303" s="226" t="s">
        <v>705</v>
      </c>
      <c r="G303" s="227" t="s">
        <v>207</v>
      </c>
      <c r="H303" s="228">
        <v>0.184</v>
      </c>
      <c r="I303" s="229"/>
      <c r="J303" s="230">
        <f>ROUND(I303*H303,2)</f>
        <v>0</v>
      </c>
      <c r="K303" s="231"/>
      <c r="L303" s="41"/>
      <c r="M303" s="232" t="s">
        <v>1</v>
      </c>
      <c r="N303" s="233" t="s">
        <v>38</v>
      </c>
      <c r="O303" s="88"/>
      <c r="P303" s="234">
        <f>O303*H303</f>
        <v>0</v>
      </c>
      <c r="Q303" s="234">
        <v>0</v>
      </c>
      <c r="R303" s="234">
        <f>Q303*H303</f>
        <v>0</v>
      </c>
      <c r="S303" s="234">
        <v>0</v>
      </c>
      <c r="T303" s="23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36" t="s">
        <v>219</v>
      </c>
      <c r="AT303" s="236" t="s">
        <v>190</v>
      </c>
      <c r="AU303" s="236" t="s">
        <v>83</v>
      </c>
      <c r="AY303" s="14" t="s">
        <v>188</v>
      </c>
      <c r="BE303" s="237">
        <f>IF(N303="základní",J303,0)</f>
        <v>0</v>
      </c>
      <c r="BF303" s="237">
        <f>IF(N303="snížená",J303,0)</f>
        <v>0</v>
      </c>
      <c r="BG303" s="237">
        <f>IF(N303="zákl. přenesená",J303,0)</f>
        <v>0</v>
      </c>
      <c r="BH303" s="237">
        <f>IF(N303="sníž. přenesená",J303,0)</f>
        <v>0</v>
      </c>
      <c r="BI303" s="237">
        <f>IF(N303="nulová",J303,0)</f>
        <v>0</v>
      </c>
      <c r="BJ303" s="14" t="s">
        <v>81</v>
      </c>
      <c r="BK303" s="237">
        <f>ROUND(I303*H303,2)</f>
        <v>0</v>
      </c>
      <c r="BL303" s="14" t="s">
        <v>219</v>
      </c>
      <c r="BM303" s="236" t="s">
        <v>706</v>
      </c>
    </row>
    <row r="304" s="12" customFormat="1" ht="22.8" customHeight="1">
      <c r="A304" s="12"/>
      <c r="B304" s="208"/>
      <c r="C304" s="209"/>
      <c r="D304" s="210" t="s">
        <v>72</v>
      </c>
      <c r="E304" s="222" t="s">
        <v>707</v>
      </c>
      <c r="F304" s="222" t="s">
        <v>708</v>
      </c>
      <c r="G304" s="209"/>
      <c r="H304" s="209"/>
      <c r="I304" s="212"/>
      <c r="J304" s="223">
        <f>BK304</f>
        <v>0</v>
      </c>
      <c r="K304" s="209"/>
      <c r="L304" s="214"/>
      <c r="M304" s="215"/>
      <c r="N304" s="216"/>
      <c r="O304" s="216"/>
      <c r="P304" s="217">
        <f>SUM(P305:P308)</f>
        <v>0</v>
      </c>
      <c r="Q304" s="216"/>
      <c r="R304" s="217">
        <f>SUM(R305:R308)</f>
        <v>0</v>
      </c>
      <c r="S304" s="216"/>
      <c r="T304" s="218">
        <f>SUM(T305:T308)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9" t="s">
        <v>83</v>
      </c>
      <c r="AT304" s="220" t="s">
        <v>72</v>
      </c>
      <c r="AU304" s="220" t="s">
        <v>81</v>
      </c>
      <c r="AY304" s="219" t="s">
        <v>188</v>
      </c>
      <c r="BK304" s="221">
        <f>SUM(BK305:BK308)</f>
        <v>0</v>
      </c>
    </row>
    <row r="305" s="2" customFormat="1" ht="49.05" customHeight="1">
      <c r="A305" s="35"/>
      <c r="B305" s="36"/>
      <c r="C305" s="224" t="s">
        <v>451</v>
      </c>
      <c r="D305" s="224" t="s">
        <v>190</v>
      </c>
      <c r="E305" s="225" t="s">
        <v>709</v>
      </c>
      <c r="F305" s="226" t="s">
        <v>710</v>
      </c>
      <c r="G305" s="227" t="s">
        <v>254</v>
      </c>
      <c r="H305" s="228">
        <v>3</v>
      </c>
      <c r="I305" s="229"/>
      <c r="J305" s="230">
        <f>ROUND(I305*H305,2)</f>
        <v>0</v>
      </c>
      <c r="K305" s="231"/>
      <c r="L305" s="41"/>
      <c r="M305" s="232" t="s">
        <v>1</v>
      </c>
      <c r="N305" s="233" t="s">
        <v>38</v>
      </c>
      <c r="O305" s="88"/>
      <c r="P305" s="234">
        <f>O305*H305</f>
        <v>0</v>
      </c>
      <c r="Q305" s="234">
        <v>0</v>
      </c>
      <c r="R305" s="234">
        <f>Q305*H305</f>
        <v>0</v>
      </c>
      <c r="S305" s="234">
        <v>0</v>
      </c>
      <c r="T305" s="235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36" t="s">
        <v>219</v>
      </c>
      <c r="AT305" s="236" t="s">
        <v>190</v>
      </c>
      <c r="AU305" s="236" t="s">
        <v>83</v>
      </c>
      <c r="AY305" s="14" t="s">
        <v>188</v>
      </c>
      <c r="BE305" s="237">
        <f>IF(N305="základní",J305,0)</f>
        <v>0</v>
      </c>
      <c r="BF305" s="237">
        <f>IF(N305="snížená",J305,0)</f>
        <v>0</v>
      </c>
      <c r="BG305" s="237">
        <f>IF(N305="zákl. přenesená",J305,0)</f>
        <v>0</v>
      </c>
      <c r="BH305" s="237">
        <f>IF(N305="sníž. přenesená",J305,0)</f>
        <v>0</v>
      </c>
      <c r="BI305" s="237">
        <f>IF(N305="nulová",J305,0)</f>
        <v>0</v>
      </c>
      <c r="BJ305" s="14" t="s">
        <v>81</v>
      </c>
      <c r="BK305" s="237">
        <f>ROUND(I305*H305,2)</f>
        <v>0</v>
      </c>
      <c r="BL305" s="14" t="s">
        <v>219</v>
      </c>
      <c r="BM305" s="236" t="s">
        <v>711</v>
      </c>
    </row>
    <row r="306" s="2" customFormat="1" ht="37.8" customHeight="1">
      <c r="A306" s="35"/>
      <c r="B306" s="36"/>
      <c r="C306" s="238" t="s">
        <v>712</v>
      </c>
      <c r="D306" s="238" t="s">
        <v>216</v>
      </c>
      <c r="E306" s="239" t="s">
        <v>713</v>
      </c>
      <c r="F306" s="240" t="s">
        <v>714</v>
      </c>
      <c r="G306" s="241" t="s">
        <v>254</v>
      </c>
      <c r="H306" s="242">
        <v>3</v>
      </c>
      <c r="I306" s="243"/>
      <c r="J306" s="244">
        <f>ROUND(I306*H306,2)</f>
        <v>0</v>
      </c>
      <c r="K306" s="245"/>
      <c r="L306" s="246"/>
      <c r="M306" s="247" t="s">
        <v>1</v>
      </c>
      <c r="N306" s="248" t="s">
        <v>38</v>
      </c>
      <c r="O306" s="88"/>
      <c r="P306" s="234">
        <f>O306*H306</f>
        <v>0</v>
      </c>
      <c r="Q306" s="234">
        <v>0</v>
      </c>
      <c r="R306" s="234">
        <f>Q306*H306</f>
        <v>0</v>
      </c>
      <c r="S306" s="234">
        <v>0</v>
      </c>
      <c r="T306" s="235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36" t="s">
        <v>250</v>
      </c>
      <c r="AT306" s="236" t="s">
        <v>216</v>
      </c>
      <c r="AU306" s="236" t="s">
        <v>83</v>
      </c>
      <c r="AY306" s="14" t="s">
        <v>188</v>
      </c>
      <c r="BE306" s="237">
        <f>IF(N306="základní",J306,0)</f>
        <v>0</v>
      </c>
      <c r="BF306" s="237">
        <f>IF(N306="snížená",J306,0)</f>
        <v>0</v>
      </c>
      <c r="BG306" s="237">
        <f>IF(N306="zákl. přenesená",J306,0)</f>
        <v>0</v>
      </c>
      <c r="BH306" s="237">
        <f>IF(N306="sníž. přenesená",J306,0)</f>
        <v>0</v>
      </c>
      <c r="BI306" s="237">
        <f>IF(N306="nulová",J306,0)</f>
        <v>0</v>
      </c>
      <c r="BJ306" s="14" t="s">
        <v>81</v>
      </c>
      <c r="BK306" s="237">
        <f>ROUND(I306*H306,2)</f>
        <v>0</v>
      </c>
      <c r="BL306" s="14" t="s">
        <v>219</v>
      </c>
      <c r="BM306" s="236" t="s">
        <v>715</v>
      </c>
    </row>
    <row r="307" s="2" customFormat="1" ht="14.4" customHeight="1">
      <c r="A307" s="35"/>
      <c r="B307" s="36"/>
      <c r="C307" s="238" t="s">
        <v>455</v>
      </c>
      <c r="D307" s="238" t="s">
        <v>216</v>
      </c>
      <c r="E307" s="239" t="s">
        <v>716</v>
      </c>
      <c r="F307" s="240" t="s">
        <v>717</v>
      </c>
      <c r="G307" s="241" t="s">
        <v>254</v>
      </c>
      <c r="H307" s="242">
        <v>3</v>
      </c>
      <c r="I307" s="243"/>
      <c r="J307" s="244">
        <f>ROUND(I307*H307,2)</f>
        <v>0</v>
      </c>
      <c r="K307" s="245"/>
      <c r="L307" s="246"/>
      <c r="M307" s="247" t="s">
        <v>1</v>
      </c>
      <c r="N307" s="248" t="s">
        <v>38</v>
      </c>
      <c r="O307" s="88"/>
      <c r="P307" s="234">
        <f>O307*H307</f>
        <v>0</v>
      </c>
      <c r="Q307" s="234">
        <v>0</v>
      </c>
      <c r="R307" s="234">
        <f>Q307*H307</f>
        <v>0</v>
      </c>
      <c r="S307" s="234">
        <v>0</v>
      </c>
      <c r="T307" s="235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36" t="s">
        <v>250</v>
      </c>
      <c r="AT307" s="236" t="s">
        <v>216</v>
      </c>
      <c r="AU307" s="236" t="s">
        <v>83</v>
      </c>
      <c r="AY307" s="14" t="s">
        <v>188</v>
      </c>
      <c r="BE307" s="237">
        <f>IF(N307="základní",J307,0)</f>
        <v>0</v>
      </c>
      <c r="BF307" s="237">
        <f>IF(N307="snížená",J307,0)</f>
        <v>0</v>
      </c>
      <c r="BG307" s="237">
        <f>IF(N307="zákl. přenesená",J307,0)</f>
        <v>0</v>
      </c>
      <c r="BH307" s="237">
        <f>IF(N307="sníž. přenesená",J307,0)</f>
        <v>0</v>
      </c>
      <c r="BI307" s="237">
        <f>IF(N307="nulová",J307,0)</f>
        <v>0</v>
      </c>
      <c r="BJ307" s="14" t="s">
        <v>81</v>
      </c>
      <c r="BK307" s="237">
        <f>ROUND(I307*H307,2)</f>
        <v>0</v>
      </c>
      <c r="BL307" s="14" t="s">
        <v>219</v>
      </c>
      <c r="BM307" s="236" t="s">
        <v>718</v>
      </c>
    </row>
    <row r="308" s="2" customFormat="1" ht="49.05" customHeight="1">
      <c r="A308" s="35"/>
      <c r="B308" s="36"/>
      <c r="C308" s="224" t="s">
        <v>719</v>
      </c>
      <c r="D308" s="224" t="s">
        <v>190</v>
      </c>
      <c r="E308" s="225" t="s">
        <v>720</v>
      </c>
      <c r="F308" s="226" t="s">
        <v>721</v>
      </c>
      <c r="G308" s="227" t="s">
        <v>207</v>
      </c>
      <c r="H308" s="228">
        <v>0.034000000000000002</v>
      </c>
      <c r="I308" s="229"/>
      <c r="J308" s="230">
        <f>ROUND(I308*H308,2)</f>
        <v>0</v>
      </c>
      <c r="K308" s="231"/>
      <c r="L308" s="41"/>
      <c r="M308" s="232" t="s">
        <v>1</v>
      </c>
      <c r="N308" s="233" t="s">
        <v>38</v>
      </c>
      <c r="O308" s="88"/>
      <c r="P308" s="234">
        <f>O308*H308</f>
        <v>0</v>
      </c>
      <c r="Q308" s="234">
        <v>0</v>
      </c>
      <c r="R308" s="234">
        <f>Q308*H308</f>
        <v>0</v>
      </c>
      <c r="S308" s="234">
        <v>0</v>
      </c>
      <c r="T308" s="235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36" t="s">
        <v>219</v>
      </c>
      <c r="AT308" s="236" t="s">
        <v>190</v>
      </c>
      <c r="AU308" s="236" t="s">
        <v>83</v>
      </c>
      <c r="AY308" s="14" t="s">
        <v>188</v>
      </c>
      <c r="BE308" s="237">
        <f>IF(N308="základní",J308,0)</f>
        <v>0</v>
      </c>
      <c r="BF308" s="237">
        <f>IF(N308="snížená",J308,0)</f>
        <v>0</v>
      </c>
      <c r="BG308" s="237">
        <f>IF(N308="zákl. přenesená",J308,0)</f>
        <v>0</v>
      </c>
      <c r="BH308" s="237">
        <f>IF(N308="sníž. přenesená",J308,0)</f>
        <v>0</v>
      </c>
      <c r="BI308" s="237">
        <f>IF(N308="nulová",J308,0)</f>
        <v>0</v>
      </c>
      <c r="BJ308" s="14" t="s">
        <v>81</v>
      </c>
      <c r="BK308" s="237">
        <f>ROUND(I308*H308,2)</f>
        <v>0</v>
      </c>
      <c r="BL308" s="14" t="s">
        <v>219</v>
      </c>
      <c r="BM308" s="236" t="s">
        <v>722</v>
      </c>
    </row>
    <row r="309" s="12" customFormat="1" ht="22.8" customHeight="1">
      <c r="A309" s="12"/>
      <c r="B309" s="208"/>
      <c r="C309" s="209"/>
      <c r="D309" s="210" t="s">
        <v>72</v>
      </c>
      <c r="E309" s="222" t="s">
        <v>723</v>
      </c>
      <c r="F309" s="222" t="s">
        <v>724</v>
      </c>
      <c r="G309" s="209"/>
      <c r="H309" s="209"/>
      <c r="I309" s="212"/>
      <c r="J309" s="223">
        <f>BK309</f>
        <v>0</v>
      </c>
      <c r="K309" s="209"/>
      <c r="L309" s="214"/>
      <c r="M309" s="215"/>
      <c r="N309" s="216"/>
      <c r="O309" s="216"/>
      <c r="P309" s="217">
        <f>SUM(P310:P331)</f>
        <v>0</v>
      </c>
      <c r="Q309" s="216"/>
      <c r="R309" s="217">
        <f>SUM(R310:R331)</f>
        <v>0</v>
      </c>
      <c r="S309" s="216"/>
      <c r="T309" s="218">
        <f>SUM(T310:T331)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9" t="s">
        <v>83</v>
      </c>
      <c r="AT309" s="220" t="s">
        <v>72</v>
      </c>
      <c r="AU309" s="220" t="s">
        <v>81</v>
      </c>
      <c r="AY309" s="219" t="s">
        <v>188</v>
      </c>
      <c r="BK309" s="221">
        <f>SUM(BK310:BK331)</f>
        <v>0</v>
      </c>
    </row>
    <row r="310" s="2" customFormat="1" ht="24.15" customHeight="1">
      <c r="A310" s="35"/>
      <c r="B310" s="36"/>
      <c r="C310" s="224" t="s">
        <v>458</v>
      </c>
      <c r="D310" s="224" t="s">
        <v>190</v>
      </c>
      <c r="E310" s="225" t="s">
        <v>725</v>
      </c>
      <c r="F310" s="226" t="s">
        <v>726</v>
      </c>
      <c r="G310" s="227" t="s">
        <v>193</v>
      </c>
      <c r="H310" s="228">
        <v>33.442</v>
      </c>
      <c r="I310" s="229"/>
      <c r="J310" s="230">
        <f>ROUND(I310*H310,2)</f>
        <v>0</v>
      </c>
      <c r="K310" s="231"/>
      <c r="L310" s="41"/>
      <c r="M310" s="232" t="s">
        <v>1</v>
      </c>
      <c r="N310" s="233" t="s">
        <v>38</v>
      </c>
      <c r="O310" s="88"/>
      <c r="P310" s="234">
        <f>O310*H310</f>
        <v>0</v>
      </c>
      <c r="Q310" s="234">
        <v>0</v>
      </c>
      <c r="R310" s="234">
        <f>Q310*H310</f>
        <v>0</v>
      </c>
      <c r="S310" s="234">
        <v>0</v>
      </c>
      <c r="T310" s="235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36" t="s">
        <v>219</v>
      </c>
      <c r="AT310" s="236" t="s">
        <v>190</v>
      </c>
      <c r="AU310" s="236" t="s">
        <v>83</v>
      </c>
      <c r="AY310" s="14" t="s">
        <v>188</v>
      </c>
      <c r="BE310" s="237">
        <f>IF(N310="základní",J310,0)</f>
        <v>0</v>
      </c>
      <c r="BF310" s="237">
        <f>IF(N310="snížená",J310,0)</f>
        <v>0</v>
      </c>
      <c r="BG310" s="237">
        <f>IF(N310="zákl. přenesená",J310,0)</f>
        <v>0</v>
      </c>
      <c r="BH310" s="237">
        <f>IF(N310="sníž. přenesená",J310,0)</f>
        <v>0</v>
      </c>
      <c r="BI310" s="237">
        <f>IF(N310="nulová",J310,0)</f>
        <v>0</v>
      </c>
      <c r="BJ310" s="14" t="s">
        <v>81</v>
      </c>
      <c r="BK310" s="237">
        <f>ROUND(I310*H310,2)</f>
        <v>0</v>
      </c>
      <c r="BL310" s="14" t="s">
        <v>219</v>
      </c>
      <c r="BM310" s="236" t="s">
        <v>727</v>
      </c>
    </row>
    <row r="311" s="2" customFormat="1" ht="37.8" customHeight="1">
      <c r="A311" s="35"/>
      <c r="B311" s="36"/>
      <c r="C311" s="224" t="s">
        <v>728</v>
      </c>
      <c r="D311" s="224" t="s">
        <v>190</v>
      </c>
      <c r="E311" s="225" t="s">
        <v>729</v>
      </c>
      <c r="F311" s="226" t="s">
        <v>730</v>
      </c>
      <c r="G311" s="227" t="s">
        <v>254</v>
      </c>
      <c r="H311" s="228">
        <v>138</v>
      </c>
      <c r="I311" s="229"/>
      <c r="J311" s="230">
        <f>ROUND(I311*H311,2)</f>
        <v>0</v>
      </c>
      <c r="K311" s="231"/>
      <c r="L311" s="41"/>
      <c r="M311" s="232" t="s">
        <v>1</v>
      </c>
      <c r="N311" s="233" t="s">
        <v>38</v>
      </c>
      <c r="O311" s="88"/>
      <c r="P311" s="234">
        <f>O311*H311</f>
        <v>0</v>
      </c>
      <c r="Q311" s="234">
        <v>0</v>
      </c>
      <c r="R311" s="234">
        <f>Q311*H311</f>
        <v>0</v>
      </c>
      <c r="S311" s="234">
        <v>0</v>
      </c>
      <c r="T311" s="235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36" t="s">
        <v>219</v>
      </c>
      <c r="AT311" s="236" t="s">
        <v>190</v>
      </c>
      <c r="AU311" s="236" t="s">
        <v>83</v>
      </c>
      <c r="AY311" s="14" t="s">
        <v>188</v>
      </c>
      <c r="BE311" s="237">
        <f>IF(N311="základní",J311,0)</f>
        <v>0</v>
      </c>
      <c r="BF311" s="237">
        <f>IF(N311="snížená",J311,0)</f>
        <v>0</v>
      </c>
      <c r="BG311" s="237">
        <f>IF(N311="zákl. přenesená",J311,0)</f>
        <v>0</v>
      </c>
      <c r="BH311" s="237">
        <f>IF(N311="sníž. přenesená",J311,0)</f>
        <v>0</v>
      </c>
      <c r="BI311" s="237">
        <f>IF(N311="nulová",J311,0)</f>
        <v>0</v>
      </c>
      <c r="BJ311" s="14" t="s">
        <v>81</v>
      </c>
      <c r="BK311" s="237">
        <f>ROUND(I311*H311,2)</f>
        <v>0</v>
      </c>
      <c r="BL311" s="14" t="s">
        <v>219</v>
      </c>
      <c r="BM311" s="236" t="s">
        <v>731</v>
      </c>
    </row>
    <row r="312" s="2" customFormat="1" ht="24.15" customHeight="1">
      <c r="A312" s="35"/>
      <c r="B312" s="36"/>
      <c r="C312" s="224" t="s">
        <v>462</v>
      </c>
      <c r="D312" s="224" t="s">
        <v>190</v>
      </c>
      <c r="E312" s="225" t="s">
        <v>732</v>
      </c>
      <c r="F312" s="226" t="s">
        <v>733</v>
      </c>
      <c r="G312" s="227" t="s">
        <v>223</v>
      </c>
      <c r="H312" s="228">
        <v>84.709000000000003</v>
      </c>
      <c r="I312" s="229"/>
      <c r="J312" s="230">
        <f>ROUND(I312*H312,2)</f>
        <v>0</v>
      </c>
      <c r="K312" s="231"/>
      <c r="L312" s="41"/>
      <c r="M312" s="232" t="s">
        <v>1</v>
      </c>
      <c r="N312" s="233" t="s">
        <v>38</v>
      </c>
      <c r="O312" s="88"/>
      <c r="P312" s="234">
        <f>O312*H312</f>
        <v>0</v>
      </c>
      <c r="Q312" s="234">
        <v>0</v>
      </c>
      <c r="R312" s="234">
        <f>Q312*H312</f>
        <v>0</v>
      </c>
      <c r="S312" s="234">
        <v>0</v>
      </c>
      <c r="T312" s="235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36" t="s">
        <v>219</v>
      </c>
      <c r="AT312" s="236" t="s">
        <v>190</v>
      </c>
      <c r="AU312" s="236" t="s">
        <v>83</v>
      </c>
      <c r="AY312" s="14" t="s">
        <v>188</v>
      </c>
      <c r="BE312" s="237">
        <f>IF(N312="základní",J312,0)</f>
        <v>0</v>
      </c>
      <c r="BF312" s="237">
        <f>IF(N312="snížená",J312,0)</f>
        <v>0</v>
      </c>
      <c r="BG312" s="237">
        <f>IF(N312="zákl. přenesená",J312,0)</f>
        <v>0</v>
      </c>
      <c r="BH312" s="237">
        <f>IF(N312="sníž. přenesená",J312,0)</f>
        <v>0</v>
      </c>
      <c r="BI312" s="237">
        <f>IF(N312="nulová",J312,0)</f>
        <v>0</v>
      </c>
      <c r="BJ312" s="14" t="s">
        <v>81</v>
      </c>
      <c r="BK312" s="237">
        <f>ROUND(I312*H312,2)</f>
        <v>0</v>
      </c>
      <c r="BL312" s="14" t="s">
        <v>219</v>
      </c>
      <c r="BM312" s="236" t="s">
        <v>734</v>
      </c>
    </row>
    <row r="313" s="2" customFormat="1" ht="14.4" customHeight="1">
      <c r="A313" s="35"/>
      <c r="B313" s="36"/>
      <c r="C313" s="238" t="s">
        <v>735</v>
      </c>
      <c r="D313" s="238" t="s">
        <v>216</v>
      </c>
      <c r="E313" s="239" t="s">
        <v>736</v>
      </c>
      <c r="F313" s="240" t="s">
        <v>737</v>
      </c>
      <c r="G313" s="241" t="s">
        <v>193</v>
      </c>
      <c r="H313" s="242">
        <v>2.7949999999999999</v>
      </c>
      <c r="I313" s="243"/>
      <c r="J313" s="244">
        <f>ROUND(I313*H313,2)</f>
        <v>0</v>
      </c>
      <c r="K313" s="245"/>
      <c r="L313" s="246"/>
      <c r="M313" s="247" t="s">
        <v>1</v>
      </c>
      <c r="N313" s="248" t="s">
        <v>38</v>
      </c>
      <c r="O313" s="88"/>
      <c r="P313" s="234">
        <f>O313*H313</f>
        <v>0</v>
      </c>
      <c r="Q313" s="234">
        <v>0</v>
      </c>
      <c r="R313" s="234">
        <f>Q313*H313</f>
        <v>0</v>
      </c>
      <c r="S313" s="234">
        <v>0</v>
      </c>
      <c r="T313" s="235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36" t="s">
        <v>250</v>
      </c>
      <c r="AT313" s="236" t="s">
        <v>216</v>
      </c>
      <c r="AU313" s="236" t="s">
        <v>83</v>
      </c>
      <c r="AY313" s="14" t="s">
        <v>188</v>
      </c>
      <c r="BE313" s="237">
        <f>IF(N313="základní",J313,0)</f>
        <v>0</v>
      </c>
      <c r="BF313" s="237">
        <f>IF(N313="snížená",J313,0)</f>
        <v>0</v>
      </c>
      <c r="BG313" s="237">
        <f>IF(N313="zákl. přenesená",J313,0)</f>
        <v>0</v>
      </c>
      <c r="BH313" s="237">
        <f>IF(N313="sníž. přenesená",J313,0)</f>
        <v>0</v>
      </c>
      <c r="BI313" s="237">
        <f>IF(N313="nulová",J313,0)</f>
        <v>0</v>
      </c>
      <c r="BJ313" s="14" t="s">
        <v>81</v>
      </c>
      <c r="BK313" s="237">
        <f>ROUND(I313*H313,2)</f>
        <v>0</v>
      </c>
      <c r="BL313" s="14" t="s">
        <v>219</v>
      </c>
      <c r="BM313" s="236" t="s">
        <v>738</v>
      </c>
    </row>
    <row r="314" s="2" customFormat="1" ht="14.4" customHeight="1">
      <c r="A314" s="35"/>
      <c r="B314" s="36"/>
      <c r="C314" s="238" t="s">
        <v>465</v>
      </c>
      <c r="D314" s="238" t="s">
        <v>216</v>
      </c>
      <c r="E314" s="239" t="s">
        <v>739</v>
      </c>
      <c r="F314" s="240" t="s">
        <v>740</v>
      </c>
      <c r="G314" s="241" t="s">
        <v>235</v>
      </c>
      <c r="H314" s="242">
        <v>414.132</v>
      </c>
      <c r="I314" s="243"/>
      <c r="J314" s="244">
        <f>ROUND(I314*H314,2)</f>
        <v>0</v>
      </c>
      <c r="K314" s="245"/>
      <c r="L314" s="246"/>
      <c r="M314" s="247" t="s">
        <v>1</v>
      </c>
      <c r="N314" s="248" t="s">
        <v>38</v>
      </c>
      <c r="O314" s="88"/>
      <c r="P314" s="234">
        <f>O314*H314</f>
        <v>0</v>
      </c>
      <c r="Q314" s="234">
        <v>0</v>
      </c>
      <c r="R314" s="234">
        <f>Q314*H314</f>
        <v>0</v>
      </c>
      <c r="S314" s="234">
        <v>0</v>
      </c>
      <c r="T314" s="235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36" t="s">
        <v>250</v>
      </c>
      <c r="AT314" s="236" t="s">
        <v>216</v>
      </c>
      <c r="AU314" s="236" t="s">
        <v>83</v>
      </c>
      <c r="AY314" s="14" t="s">
        <v>188</v>
      </c>
      <c r="BE314" s="237">
        <f>IF(N314="základní",J314,0)</f>
        <v>0</v>
      </c>
      <c r="BF314" s="237">
        <f>IF(N314="snížená",J314,0)</f>
        <v>0</v>
      </c>
      <c r="BG314" s="237">
        <f>IF(N314="zákl. přenesená",J314,0)</f>
        <v>0</v>
      </c>
      <c r="BH314" s="237">
        <f>IF(N314="sníž. přenesená",J314,0)</f>
        <v>0</v>
      </c>
      <c r="BI314" s="237">
        <f>IF(N314="nulová",J314,0)</f>
        <v>0</v>
      </c>
      <c r="BJ314" s="14" t="s">
        <v>81</v>
      </c>
      <c r="BK314" s="237">
        <f>ROUND(I314*H314,2)</f>
        <v>0</v>
      </c>
      <c r="BL314" s="14" t="s">
        <v>219</v>
      </c>
      <c r="BM314" s="236" t="s">
        <v>741</v>
      </c>
    </row>
    <row r="315" s="2" customFormat="1" ht="24.15" customHeight="1">
      <c r="A315" s="35"/>
      <c r="B315" s="36"/>
      <c r="C315" s="224" t="s">
        <v>742</v>
      </c>
      <c r="D315" s="224" t="s">
        <v>190</v>
      </c>
      <c r="E315" s="225" t="s">
        <v>743</v>
      </c>
      <c r="F315" s="226" t="s">
        <v>744</v>
      </c>
      <c r="G315" s="227" t="s">
        <v>235</v>
      </c>
      <c r="H315" s="228">
        <v>458.79899999999998</v>
      </c>
      <c r="I315" s="229"/>
      <c r="J315" s="230">
        <f>ROUND(I315*H315,2)</f>
        <v>0</v>
      </c>
      <c r="K315" s="231"/>
      <c r="L315" s="41"/>
      <c r="M315" s="232" t="s">
        <v>1</v>
      </c>
      <c r="N315" s="233" t="s">
        <v>38</v>
      </c>
      <c r="O315" s="88"/>
      <c r="P315" s="234">
        <f>O315*H315</f>
        <v>0</v>
      </c>
      <c r="Q315" s="234">
        <v>0</v>
      </c>
      <c r="R315" s="234">
        <f>Q315*H315</f>
        <v>0</v>
      </c>
      <c r="S315" s="234">
        <v>0</v>
      </c>
      <c r="T315" s="235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36" t="s">
        <v>219</v>
      </c>
      <c r="AT315" s="236" t="s">
        <v>190</v>
      </c>
      <c r="AU315" s="236" t="s">
        <v>83</v>
      </c>
      <c r="AY315" s="14" t="s">
        <v>188</v>
      </c>
      <c r="BE315" s="237">
        <f>IF(N315="základní",J315,0)</f>
        <v>0</v>
      </c>
      <c r="BF315" s="237">
        <f>IF(N315="snížená",J315,0)</f>
        <v>0</v>
      </c>
      <c r="BG315" s="237">
        <f>IF(N315="zákl. přenesená",J315,0)</f>
        <v>0</v>
      </c>
      <c r="BH315" s="237">
        <f>IF(N315="sníž. přenesená",J315,0)</f>
        <v>0</v>
      </c>
      <c r="BI315" s="237">
        <f>IF(N315="nulová",J315,0)</f>
        <v>0</v>
      </c>
      <c r="BJ315" s="14" t="s">
        <v>81</v>
      </c>
      <c r="BK315" s="237">
        <f>ROUND(I315*H315,2)</f>
        <v>0</v>
      </c>
      <c r="BL315" s="14" t="s">
        <v>219</v>
      </c>
      <c r="BM315" s="236" t="s">
        <v>745</v>
      </c>
    </row>
    <row r="316" s="2" customFormat="1" ht="37.8" customHeight="1">
      <c r="A316" s="35"/>
      <c r="B316" s="36"/>
      <c r="C316" s="224" t="s">
        <v>469</v>
      </c>
      <c r="D316" s="224" t="s">
        <v>190</v>
      </c>
      <c r="E316" s="225" t="s">
        <v>746</v>
      </c>
      <c r="F316" s="226" t="s">
        <v>747</v>
      </c>
      <c r="G316" s="227" t="s">
        <v>235</v>
      </c>
      <c r="H316" s="228">
        <v>914.43499999999995</v>
      </c>
      <c r="I316" s="229"/>
      <c r="J316" s="230">
        <f>ROUND(I316*H316,2)</f>
        <v>0</v>
      </c>
      <c r="K316" s="231"/>
      <c r="L316" s="41"/>
      <c r="M316" s="232" t="s">
        <v>1</v>
      </c>
      <c r="N316" s="233" t="s">
        <v>38</v>
      </c>
      <c r="O316" s="88"/>
      <c r="P316" s="234">
        <f>O316*H316</f>
        <v>0</v>
      </c>
      <c r="Q316" s="234">
        <v>0</v>
      </c>
      <c r="R316" s="234">
        <f>Q316*H316</f>
        <v>0</v>
      </c>
      <c r="S316" s="234">
        <v>0</v>
      </c>
      <c r="T316" s="235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36" t="s">
        <v>219</v>
      </c>
      <c r="AT316" s="236" t="s">
        <v>190</v>
      </c>
      <c r="AU316" s="236" t="s">
        <v>83</v>
      </c>
      <c r="AY316" s="14" t="s">
        <v>188</v>
      </c>
      <c r="BE316" s="237">
        <f>IF(N316="základní",J316,0)</f>
        <v>0</v>
      </c>
      <c r="BF316" s="237">
        <f>IF(N316="snížená",J316,0)</f>
        <v>0</v>
      </c>
      <c r="BG316" s="237">
        <f>IF(N316="zákl. přenesená",J316,0)</f>
        <v>0</v>
      </c>
      <c r="BH316" s="237">
        <f>IF(N316="sníž. přenesená",J316,0)</f>
        <v>0</v>
      </c>
      <c r="BI316" s="237">
        <f>IF(N316="nulová",J316,0)</f>
        <v>0</v>
      </c>
      <c r="BJ316" s="14" t="s">
        <v>81</v>
      </c>
      <c r="BK316" s="237">
        <f>ROUND(I316*H316,2)</f>
        <v>0</v>
      </c>
      <c r="BL316" s="14" t="s">
        <v>219</v>
      </c>
      <c r="BM316" s="236" t="s">
        <v>748</v>
      </c>
    </row>
    <row r="317" s="2" customFormat="1" ht="49.05" customHeight="1">
      <c r="A317" s="35"/>
      <c r="B317" s="36"/>
      <c r="C317" s="224" t="s">
        <v>749</v>
      </c>
      <c r="D317" s="224" t="s">
        <v>190</v>
      </c>
      <c r="E317" s="225" t="s">
        <v>750</v>
      </c>
      <c r="F317" s="226" t="s">
        <v>751</v>
      </c>
      <c r="G317" s="227" t="s">
        <v>235</v>
      </c>
      <c r="H317" s="228">
        <v>914.43499999999995</v>
      </c>
      <c r="I317" s="229"/>
      <c r="J317" s="230">
        <f>ROUND(I317*H317,2)</f>
        <v>0</v>
      </c>
      <c r="K317" s="231"/>
      <c r="L317" s="41"/>
      <c r="M317" s="232" t="s">
        <v>1</v>
      </c>
      <c r="N317" s="233" t="s">
        <v>38</v>
      </c>
      <c r="O317" s="88"/>
      <c r="P317" s="234">
        <f>O317*H317</f>
        <v>0</v>
      </c>
      <c r="Q317" s="234">
        <v>0</v>
      </c>
      <c r="R317" s="234">
        <f>Q317*H317</f>
        <v>0</v>
      </c>
      <c r="S317" s="234">
        <v>0</v>
      </c>
      <c r="T317" s="235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36" t="s">
        <v>219</v>
      </c>
      <c r="AT317" s="236" t="s">
        <v>190</v>
      </c>
      <c r="AU317" s="236" t="s">
        <v>83</v>
      </c>
      <c r="AY317" s="14" t="s">
        <v>188</v>
      </c>
      <c r="BE317" s="237">
        <f>IF(N317="základní",J317,0)</f>
        <v>0</v>
      </c>
      <c r="BF317" s="237">
        <f>IF(N317="snížená",J317,0)</f>
        <v>0</v>
      </c>
      <c r="BG317" s="237">
        <f>IF(N317="zákl. přenesená",J317,0)</f>
        <v>0</v>
      </c>
      <c r="BH317" s="237">
        <f>IF(N317="sníž. přenesená",J317,0)</f>
        <v>0</v>
      </c>
      <c r="BI317" s="237">
        <f>IF(N317="nulová",J317,0)</f>
        <v>0</v>
      </c>
      <c r="BJ317" s="14" t="s">
        <v>81</v>
      </c>
      <c r="BK317" s="237">
        <f>ROUND(I317*H317,2)</f>
        <v>0</v>
      </c>
      <c r="BL317" s="14" t="s">
        <v>219</v>
      </c>
      <c r="BM317" s="236" t="s">
        <v>752</v>
      </c>
    </row>
    <row r="318" s="2" customFormat="1" ht="14.4" customHeight="1">
      <c r="A318" s="35"/>
      <c r="B318" s="36"/>
      <c r="C318" s="238" t="s">
        <v>472</v>
      </c>
      <c r="D318" s="238" t="s">
        <v>216</v>
      </c>
      <c r="E318" s="239" t="s">
        <v>753</v>
      </c>
      <c r="F318" s="240" t="s">
        <v>754</v>
      </c>
      <c r="G318" s="241" t="s">
        <v>193</v>
      </c>
      <c r="H318" s="242">
        <v>18.097999999999999</v>
      </c>
      <c r="I318" s="243"/>
      <c r="J318" s="244">
        <f>ROUND(I318*H318,2)</f>
        <v>0</v>
      </c>
      <c r="K318" s="245"/>
      <c r="L318" s="246"/>
      <c r="M318" s="247" t="s">
        <v>1</v>
      </c>
      <c r="N318" s="248" t="s">
        <v>38</v>
      </c>
      <c r="O318" s="88"/>
      <c r="P318" s="234">
        <f>O318*H318</f>
        <v>0</v>
      </c>
      <c r="Q318" s="234">
        <v>0</v>
      </c>
      <c r="R318" s="234">
        <f>Q318*H318</f>
        <v>0</v>
      </c>
      <c r="S318" s="234">
        <v>0</v>
      </c>
      <c r="T318" s="235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36" t="s">
        <v>250</v>
      </c>
      <c r="AT318" s="236" t="s">
        <v>216</v>
      </c>
      <c r="AU318" s="236" t="s">
        <v>83</v>
      </c>
      <c r="AY318" s="14" t="s">
        <v>188</v>
      </c>
      <c r="BE318" s="237">
        <f>IF(N318="základní",J318,0)</f>
        <v>0</v>
      </c>
      <c r="BF318" s="237">
        <f>IF(N318="snížená",J318,0)</f>
        <v>0</v>
      </c>
      <c r="BG318" s="237">
        <f>IF(N318="zákl. přenesená",J318,0)</f>
        <v>0</v>
      </c>
      <c r="BH318" s="237">
        <f>IF(N318="sníž. přenesená",J318,0)</f>
        <v>0</v>
      </c>
      <c r="BI318" s="237">
        <f>IF(N318="nulová",J318,0)</f>
        <v>0</v>
      </c>
      <c r="BJ318" s="14" t="s">
        <v>81</v>
      </c>
      <c r="BK318" s="237">
        <f>ROUND(I318*H318,2)</f>
        <v>0</v>
      </c>
      <c r="BL318" s="14" t="s">
        <v>219</v>
      </c>
      <c r="BM318" s="236" t="s">
        <v>755</v>
      </c>
    </row>
    <row r="319" s="2" customFormat="1" ht="37.8" customHeight="1">
      <c r="A319" s="35"/>
      <c r="B319" s="36"/>
      <c r="C319" s="224" t="s">
        <v>756</v>
      </c>
      <c r="D319" s="224" t="s">
        <v>190</v>
      </c>
      <c r="E319" s="225" t="s">
        <v>757</v>
      </c>
      <c r="F319" s="226" t="s">
        <v>758</v>
      </c>
      <c r="G319" s="227" t="s">
        <v>223</v>
      </c>
      <c r="H319" s="228">
        <v>677.995</v>
      </c>
      <c r="I319" s="229"/>
      <c r="J319" s="230">
        <f>ROUND(I319*H319,2)</f>
        <v>0</v>
      </c>
      <c r="K319" s="231"/>
      <c r="L319" s="41"/>
      <c r="M319" s="232" t="s">
        <v>1</v>
      </c>
      <c r="N319" s="233" t="s">
        <v>38</v>
      </c>
      <c r="O319" s="88"/>
      <c r="P319" s="234">
        <f>O319*H319</f>
        <v>0</v>
      </c>
      <c r="Q319" s="234">
        <v>0</v>
      </c>
      <c r="R319" s="234">
        <f>Q319*H319</f>
        <v>0</v>
      </c>
      <c r="S319" s="234">
        <v>0</v>
      </c>
      <c r="T319" s="235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36" t="s">
        <v>219</v>
      </c>
      <c r="AT319" s="236" t="s">
        <v>190</v>
      </c>
      <c r="AU319" s="236" t="s">
        <v>83</v>
      </c>
      <c r="AY319" s="14" t="s">
        <v>188</v>
      </c>
      <c r="BE319" s="237">
        <f>IF(N319="základní",J319,0)</f>
        <v>0</v>
      </c>
      <c r="BF319" s="237">
        <f>IF(N319="snížená",J319,0)</f>
        <v>0</v>
      </c>
      <c r="BG319" s="237">
        <f>IF(N319="zákl. přenesená",J319,0)</f>
        <v>0</v>
      </c>
      <c r="BH319" s="237">
        <f>IF(N319="sníž. přenesená",J319,0)</f>
        <v>0</v>
      </c>
      <c r="BI319" s="237">
        <f>IF(N319="nulová",J319,0)</f>
        <v>0</v>
      </c>
      <c r="BJ319" s="14" t="s">
        <v>81</v>
      </c>
      <c r="BK319" s="237">
        <f>ROUND(I319*H319,2)</f>
        <v>0</v>
      </c>
      <c r="BL319" s="14" t="s">
        <v>219</v>
      </c>
      <c r="BM319" s="236" t="s">
        <v>759</v>
      </c>
    </row>
    <row r="320" s="2" customFormat="1" ht="14.4" customHeight="1">
      <c r="A320" s="35"/>
      <c r="B320" s="36"/>
      <c r="C320" s="238" t="s">
        <v>476</v>
      </c>
      <c r="D320" s="238" t="s">
        <v>216</v>
      </c>
      <c r="E320" s="239" t="s">
        <v>760</v>
      </c>
      <c r="F320" s="240" t="s">
        <v>761</v>
      </c>
      <c r="G320" s="241" t="s">
        <v>193</v>
      </c>
      <c r="H320" s="242">
        <v>17.899000000000001</v>
      </c>
      <c r="I320" s="243"/>
      <c r="J320" s="244">
        <f>ROUND(I320*H320,2)</f>
        <v>0</v>
      </c>
      <c r="K320" s="245"/>
      <c r="L320" s="246"/>
      <c r="M320" s="247" t="s">
        <v>1</v>
      </c>
      <c r="N320" s="248" t="s">
        <v>38</v>
      </c>
      <c r="O320" s="88"/>
      <c r="P320" s="234">
        <f>O320*H320</f>
        <v>0</v>
      </c>
      <c r="Q320" s="234">
        <v>0</v>
      </c>
      <c r="R320" s="234">
        <f>Q320*H320</f>
        <v>0</v>
      </c>
      <c r="S320" s="234">
        <v>0</v>
      </c>
      <c r="T320" s="235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36" t="s">
        <v>250</v>
      </c>
      <c r="AT320" s="236" t="s">
        <v>216</v>
      </c>
      <c r="AU320" s="236" t="s">
        <v>83</v>
      </c>
      <c r="AY320" s="14" t="s">
        <v>188</v>
      </c>
      <c r="BE320" s="237">
        <f>IF(N320="základní",J320,0)</f>
        <v>0</v>
      </c>
      <c r="BF320" s="237">
        <f>IF(N320="snížená",J320,0)</f>
        <v>0</v>
      </c>
      <c r="BG320" s="237">
        <f>IF(N320="zákl. přenesená",J320,0)</f>
        <v>0</v>
      </c>
      <c r="BH320" s="237">
        <f>IF(N320="sníž. přenesená",J320,0)</f>
        <v>0</v>
      </c>
      <c r="BI320" s="237">
        <f>IF(N320="nulová",J320,0)</f>
        <v>0</v>
      </c>
      <c r="BJ320" s="14" t="s">
        <v>81</v>
      </c>
      <c r="BK320" s="237">
        <f>ROUND(I320*H320,2)</f>
        <v>0</v>
      </c>
      <c r="BL320" s="14" t="s">
        <v>219</v>
      </c>
      <c r="BM320" s="236" t="s">
        <v>762</v>
      </c>
    </row>
    <row r="321" s="2" customFormat="1" ht="37.8" customHeight="1">
      <c r="A321" s="35"/>
      <c r="B321" s="36"/>
      <c r="C321" s="224" t="s">
        <v>763</v>
      </c>
      <c r="D321" s="224" t="s">
        <v>190</v>
      </c>
      <c r="E321" s="225" t="s">
        <v>764</v>
      </c>
      <c r="F321" s="226" t="s">
        <v>765</v>
      </c>
      <c r="G321" s="227" t="s">
        <v>223</v>
      </c>
      <c r="H321" s="228">
        <v>513.976</v>
      </c>
      <c r="I321" s="229"/>
      <c r="J321" s="230">
        <f>ROUND(I321*H321,2)</f>
        <v>0</v>
      </c>
      <c r="K321" s="231"/>
      <c r="L321" s="41"/>
      <c r="M321" s="232" t="s">
        <v>1</v>
      </c>
      <c r="N321" s="233" t="s">
        <v>38</v>
      </c>
      <c r="O321" s="88"/>
      <c r="P321" s="234">
        <f>O321*H321</f>
        <v>0</v>
      </c>
      <c r="Q321" s="234">
        <v>0</v>
      </c>
      <c r="R321" s="234">
        <f>Q321*H321</f>
        <v>0</v>
      </c>
      <c r="S321" s="234">
        <v>0</v>
      </c>
      <c r="T321" s="235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36" t="s">
        <v>219</v>
      </c>
      <c r="AT321" s="236" t="s">
        <v>190</v>
      </c>
      <c r="AU321" s="236" t="s">
        <v>83</v>
      </c>
      <c r="AY321" s="14" t="s">
        <v>188</v>
      </c>
      <c r="BE321" s="237">
        <f>IF(N321="základní",J321,0)</f>
        <v>0</v>
      </c>
      <c r="BF321" s="237">
        <f>IF(N321="snížená",J321,0)</f>
        <v>0</v>
      </c>
      <c r="BG321" s="237">
        <f>IF(N321="zákl. přenesená",J321,0)</f>
        <v>0</v>
      </c>
      <c r="BH321" s="237">
        <f>IF(N321="sníž. přenesená",J321,0)</f>
        <v>0</v>
      </c>
      <c r="BI321" s="237">
        <f>IF(N321="nulová",J321,0)</f>
        <v>0</v>
      </c>
      <c r="BJ321" s="14" t="s">
        <v>81</v>
      </c>
      <c r="BK321" s="237">
        <f>ROUND(I321*H321,2)</f>
        <v>0</v>
      </c>
      <c r="BL321" s="14" t="s">
        <v>219</v>
      </c>
      <c r="BM321" s="236" t="s">
        <v>766</v>
      </c>
    </row>
    <row r="322" s="2" customFormat="1" ht="14.4" customHeight="1">
      <c r="A322" s="35"/>
      <c r="B322" s="36"/>
      <c r="C322" s="238" t="s">
        <v>479</v>
      </c>
      <c r="D322" s="238" t="s">
        <v>216</v>
      </c>
      <c r="E322" s="239" t="s">
        <v>760</v>
      </c>
      <c r="F322" s="240" t="s">
        <v>761</v>
      </c>
      <c r="G322" s="241" t="s">
        <v>193</v>
      </c>
      <c r="H322" s="242">
        <v>13.569000000000001</v>
      </c>
      <c r="I322" s="243"/>
      <c r="J322" s="244">
        <f>ROUND(I322*H322,2)</f>
        <v>0</v>
      </c>
      <c r="K322" s="245"/>
      <c r="L322" s="246"/>
      <c r="M322" s="247" t="s">
        <v>1</v>
      </c>
      <c r="N322" s="248" t="s">
        <v>38</v>
      </c>
      <c r="O322" s="88"/>
      <c r="P322" s="234">
        <f>O322*H322</f>
        <v>0</v>
      </c>
      <c r="Q322" s="234">
        <v>0</v>
      </c>
      <c r="R322" s="234">
        <f>Q322*H322</f>
        <v>0</v>
      </c>
      <c r="S322" s="234">
        <v>0</v>
      </c>
      <c r="T322" s="235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36" t="s">
        <v>250</v>
      </c>
      <c r="AT322" s="236" t="s">
        <v>216</v>
      </c>
      <c r="AU322" s="236" t="s">
        <v>83</v>
      </c>
      <c r="AY322" s="14" t="s">
        <v>188</v>
      </c>
      <c r="BE322" s="237">
        <f>IF(N322="základní",J322,0)</f>
        <v>0</v>
      </c>
      <c r="BF322" s="237">
        <f>IF(N322="snížená",J322,0)</f>
        <v>0</v>
      </c>
      <c r="BG322" s="237">
        <f>IF(N322="zákl. přenesená",J322,0)</f>
        <v>0</v>
      </c>
      <c r="BH322" s="237">
        <f>IF(N322="sníž. přenesená",J322,0)</f>
        <v>0</v>
      </c>
      <c r="BI322" s="237">
        <f>IF(N322="nulová",J322,0)</f>
        <v>0</v>
      </c>
      <c r="BJ322" s="14" t="s">
        <v>81</v>
      </c>
      <c r="BK322" s="237">
        <f>ROUND(I322*H322,2)</f>
        <v>0</v>
      </c>
      <c r="BL322" s="14" t="s">
        <v>219</v>
      </c>
      <c r="BM322" s="236" t="s">
        <v>767</v>
      </c>
    </row>
    <row r="323" s="2" customFormat="1" ht="24.15" customHeight="1">
      <c r="A323" s="35"/>
      <c r="B323" s="36"/>
      <c r="C323" s="224" t="s">
        <v>768</v>
      </c>
      <c r="D323" s="224" t="s">
        <v>190</v>
      </c>
      <c r="E323" s="225" t="s">
        <v>769</v>
      </c>
      <c r="F323" s="226" t="s">
        <v>770</v>
      </c>
      <c r="G323" s="227" t="s">
        <v>223</v>
      </c>
      <c r="H323" s="228">
        <v>164.01900000000001</v>
      </c>
      <c r="I323" s="229"/>
      <c r="J323" s="230">
        <f>ROUND(I323*H323,2)</f>
        <v>0</v>
      </c>
      <c r="K323" s="231"/>
      <c r="L323" s="41"/>
      <c r="M323" s="232" t="s">
        <v>1</v>
      </c>
      <c r="N323" s="233" t="s">
        <v>38</v>
      </c>
      <c r="O323" s="88"/>
      <c r="P323" s="234">
        <f>O323*H323</f>
        <v>0</v>
      </c>
      <c r="Q323" s="234">
        <v>0</v>
      </c>
      <c r="R323" s="234">
        <f>Q323*H323</f>
        <v>0</v>
      </c>
      <c r="S323" s="234">
        <v>0</v>
      </c>
      <c r="T323" s="235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36" t="s">
        <v>219</v>
      </c>
      <c r="AT323" s="236" t="s">
        <v>190</v>
      </c>
      <c r="AU323" s="236" t="s">
        <v>83</v>
      </c>
      <c r="AY323" s="14" t="s">
        <v>188</v>
      </c>
      <c r="BE323" s="237">
        <f>IF(N323="základní",J323,0)</f>
        <v>0</v>
      </c>
      <c r="BF323" s="237">
        <f>IF(N323="snížená",J323,0)</f>
        <v>0</v>
      </c>
      <c r="BG323" s="237">
        <f>IF(N323="zákl. přenesená",J323,0)</f>
        <v>0</v>
      </c>
      <c r="BH323" s="237">
        <f>IF(N323="sníž. přenesená",J323,0)</f>
        <v>0</v>
      </c>
      <c r="BI323" s="237">
        <f>IF(N323="nulová",J323,0)</f>
        <v>0</v>
      </c>
      <c r="BJ323" s="14" t="s">
        <v>81</v>
      </c>
      <c r="BK323" s="237">
        <f>ROUND(I323*H323,2)</f>
        <v>0</v>
      </c>
      <c r="BL323" s="14" t="s">
        <v>219</v>
      </c>
      <c r="BM323" s="236" t="s">
        <v>771</v>
      </c>
    </row>
    <row r="324" s="2" customFormat="1" ht="24.15" customHeight="1">
      <c r="A324" s="35"/>
      <c r="B324" s="36"/>
      <c r="C324" s="238" t="s">
        <v>483</v>
      </c>
      <c r="D324" s="238" t="s">
        <v>216</v>
      </c>
      <c r="E324" s="239" t="s">
        <v>772</v>
      </c>
      <c r="F324" s="240" t="s">
        <v>773</v>
      </c>
      <c r="G324" s="241" t="s">
        <v>223</v>
      </c>
      <c r="H324" s="242">
        <v>180.42099999999999</v>
      </c>
      <c r="I324" s="243"/>
      <c r="J324" s="244">
        <f>ROUND(I324*H324,2)</f>
        <v>0</v>
      </c>
      <c r="K324" s="245"/>
      <c r="L324" s="246"/>
      <c r="M324" s="247" t="s">
        <v>1</v>
      </c>
      <c r="N324" s="248" t="s">
        <v>38</v>
      </c>
      <c r="O324" s="88"/>
      <c r="P324" s="234">
        <f>O324*H324</f>
        <v>0</v>
      </c>
      <c r="Q324" s="234">
        <v>0</v>
      </c>
      <c r="R324" s="234">
        <f>Q324*H324</f>
        <v>0</v>
      </c>
      <c r="S324" s="234">
        <v>0</v>
      </c>
      <c r="T324" s="235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36" t="s">
        <v>250</v>
      </c>
      <c r="AT324" s="236" t="s">
        <v>216</v>
      </c>
      <c r="AU324" s="236" t="s">
        <v>83</v>
      </c>
      <c r="AY324" s="14" t="s">
        <v>188</v>
      </c>
      <c r="BE324" s="237">
        <f>IF(N324="základní",J324,0)</f>
        <v>0</v>
      </c>
      <c r="BF324" s="237">
        <f>IF(N324="snížená",J324,0)</f>
        <v>0</v>
      </c>
      <c r="BG324" s="237">
        <f>IF(N324="zákl. přenesená",J324,0)</f>
        <v>0</v>
      </c>
      <c r="BH324" s="237">
        <f>IF(N324="sníž. přenesená",J324,0)</f>
        <v>0</v>
      </c>
      <c r="BI324" s="237">
        <f>IF(N324="nulová",J324,0)</f>
        <v>0</v>
      </c>
      <c r="BJ324" s="14" t="s">
        <v>81</v>
      </c>
      <c r="BK324" s="237">
        <f>ROUND(I324*H324,2)</f>
        <v>0</v>
      </c>
      <c r="BL324" s="14" t="s">
        <v>219</v>
      </c>
      <c r="BM324" s="236" t="s">
        <v>774</v>
      </c>
    </row>
    <row r="325" s="2" customFormat="1" ht="24.15" customHeight="1">
      <c r="A325" s="35"/>
      <c r="B325" s="36"/>
      <c r="C325" s="224" t="s">
        <v>775</v>
      </c>
      <c r="D325" s="224" t="s">
        <v>190</v>
      </c>
      <c r="E325" s="225" t="s">
        <v>776</v>
      </c>
      <c r="F325" s="226" t="s">
        <v>777</v>
      </c>
      <c r="G325" s="227" t="s">
        <v>235</v>
      </c>
      <c r="H325" s="228">
        <v>1618.127</v>
      </c>
      <c r="I325" s="229"/>
      <c r="J325" s="230">
        <f>ROUND(I325*H325,2)</f>
        <v>0</v>
      </c>
      <c r="K325" s="231"/>
      <c r="L325" s="41"/>
      <c r="M325" s="232" t="s">
        <v>1</v>
      </c>
      <c r="N325" s="233" t="s">
        <v>38</v>
      </c>
      <c r="O325" s="88"/>
      <c r="P325" s="234">
        <f>O325*H325</f>
        <v>0</v>
      </c>
      <c r="Q325" s="234">
        <v>0</v>
      </c>
      <c r="R325" s="234">
        <f>Q325*H325</f>
        <v>0</v>
      </c>
      <c r="S325" s="234">
        <v>0</v>
      </c>
      <c r="T325" s="235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36" t="s">
        <v>219</v>
      </c>
      <c r="AT325" s="236" t="s">
        <v>190</v>
      </c>
      <c r="AU325" s="236" t="s">
        <v>83</v>
      </c>
      <c r="AY325" s="14" t="s">
        <v>188</v>
      </c>
      <c r="BE325" s="237">
        <f>IF(N325="základní",J325,0)</f>
        <v>0</v>
      </c>
      <c r="BF325" s="237">
        <f>IF(N325="snížená",J325,0)</f>
        <v>0</v>
      </c>
      <c r="BG325" s="237">
        <f>IF(N325="zákl. přenesená",J325,0)</f>
        <v>0</v>
      </c>
      <c r="BH325" s="237">
        <f>IF(N325="sníž. přenesená",J325,0)</f>
        <v>0</v>
      </c>
      <c r="BI325" s="237">
        <f>IF(N325="nulová",J325,0)</f>
        <v>0</v>
      </c>
      <c r="BJ325" s="14" t="s">
        <v>81</v>
      </c>
      <c r="BK325" s="237">
        <f>ROUND(I325*H325,2)</f>
        <v>0</v>
      </c>
      <c r="BL325" s="14" t="s">
        <v>219</v>
      </c>
      <c r="BM325" s="236" t="s">
        <v>778</v>
      </c>
    </row>
    <row r="326" s="2" customFormat="1" ht="24.15" customHeight="1">
      <c r="A326" s="35"/>
      <c r="B326" s="36"/>
      <c r="C326" s="238" t="s">
        <v>486</v>
      </c>
      <c r="D326" s="238" t="s">
        <v>216</v>
      </c>
      <c r="E326" s="239" t="s">
        <v>779</v>
      </c>
      <c r="F326" s="240" t="s">
        <v>780</v>
      </c>
      <c r="G326" s="241" t="s">
        <v>193</v>
      </c>
      <c r="H326" s="242">
        <v>2.6699999999999999</v>
      </c>
      <c r="I326" s="243"/>
      <c r="J326" s="244">
        <f>ROUND(I326*H326,2)</f>
        <v>0</v>
      </c>
      <c r="K326" s="245"/>
      <c r="L326" s="246"/>
      <c r="M326" s="247" t="s">
        <v>1</v>
      </c>
      <c r="N326" s="248" t="s">
        <v>38</v>
      </c>
      <c r="O326" s="88"/>
      <c r="P326" s="234">
        <f>O326*H326</f>
        <v>0</v>
      </c>
      <c r="Q326" s="234">
        <v>0</v>
      </c>
      <c r="R326" s="234">
        <f>Q326*H326</f>
        <v>0</v>
      </c>
      <c r="S326" s="234">
        <v>0</v>
      </c>
      <c r="T326" s="235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36" t="s">
        <v>250</v>
      </c>
      <c r="AT326" s="236" t="s">
        <v>216</v>
      </c>
      <c r="AU326" s="236" t="s">
        <v>83</v>
      </c>
      <c r="AY326" s="14" t="s">
        <v>188</v>
      </c>
      <c r="BE326" s="237">
        <f>IF(N326="základní",J326,0)</f>
        <v>0</v>
      </c>
      <c r="BF326" s="237">
        <f>IF(N326="snížená",J326,0)</f>
        <v>0</v>
      </c>
      <c r="BG326" s="237">
        <f>IF(N326="zákl. přenesená",J326,0)</f>
        <v>0</v>
      </c>
      <c r="BH326" s="237">
        <f>IF(N326="sníž. přenesená",J326,0)</f>
        <v>0</v>
      </c>
      <c r="BI326" s="237">
        <f>IF(N326="nulová",J326,0)</f>
        <v>0</v>
      </c>
      <c r="BJ326" s="14" t="s">
        <v>81</v>
      </c>
      <c r="BK326" s="237">
        <f>ROUND(I326*H326,2)</f>
        <v>0</v>
      </c>
      <c r="BL326" s="14" t="s">
        <v>219</v>
      </c>
      <c r="BM326" s="236" t="s">
        <v>781</v>
      </c>
    </row>
    <row r="327" s="2" customFormat="1" ht="37.8" customHeight="1">
      <c r="A327" s="35"/>
      <c r="B327" s="36"/>
      <c r="C327" s="224" t="s">
        <v>782</v>
      </c>
      <c r="D327" s="224" t="s">
        <v>190</v>
      </c>
      <c r="E327" s="225" t="s">
        <v>783</v>
      </c>
      <c r="F327" s="226" t="s">
        <v>784</v>
      </c>
      <c r="G327" s="227" t="s">
        <v>193</v>
      </c>
      <c r="H327" s="228">
        <v>68.155000000000001</v>
      </c>
      <c r="I327" s="229"/>
      <c r="J327" s="230">
        <f>ROUND(I327*H327,2)</f>
        <v>0</v>
      </c>
      <c r="K327" s="231"/>
      <c r="L327" s="41"/>
      <c r="M327" s="232" t="s">
        <v>1</v>
      </c>
      <c r="N327" s="233" t="s">
        <v>38</v>
      </c>
      <c r="O327" s="88"/>
      <c r="P327" s="234">
        <f>O327*H327</f>
        <v>0</v>
      </c>
      <c r="Q327" s="234">
        <v>0</v>
      </c>
      <c r="R327" s="234">
        <f>Q327*H327</f>
        <v>0</v>
      </c>
      <c r="S327" s="234">
        <v>0</v>
      </c>
      <c r="T327" s="235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36" t="s">
        <v>219</v>
      </c>
      <c r="AT327" s="236" t="s">
        <v>190</v>
      </c>
      <c r="AU327" s="236" t="s">
        <v>83</v>
      </c>
      <c r="AY327" s="14" t="s">
        <v>188</v>
      </c>
      <c r="BE327" s="237">
        <f>IF(N327="základní",J327,0)</f>
        <v>0</v>
      </c>
      <c r="BF327" s="237">
        <f>IF(N327="snížená",J327,0)</f>
        <v>0</v>
      </c>
      <c r="BG327" s="237">
        <f>IF(N327="zákl. přenesená",J327,0)</f>
        <v>0</v>
      </c>
      <c r="BH327" s="237">
        <f>IF(N327="sníž. přenesená",J327,0)</f>
        <v>0</v>
      </c>
      <c r="BI327" s="237">
        <f>IF(N327="nulová",J327,0)</f>
        <v>0</v>
      </c>
      <c r="BJ327" s="14" t="s">
        <v>81</v>
      </c>
      <c r="BK327" s="237">
        <f>ROUND(I327*H327,2)</f>
        <v>0</v>
      </c>
      <c r="BL327" s="14" t="s">
        <v>219</v>
      </c>
      <c r="BM327" s="236" t="s">
        <v>785</v>
      </c>
    </row>
    <row r="328" s="2" customFormat="1" ht="14.4" customHeight="1">
      <c r="A328" s="35"/>
      <c r="B328" s="36"/>
      <c r="C328" s="224" t="s">
        <v>490</v>
      </c>
      <c r="D328" s="224" t="s">
        <v>190</v>
      </c>
      <c r="E328" s="225" t="s">
        <v>786</v>
      </c>
      <c r="F328" s="226" t="s">
        <v>787</v>
      </c>
      <c r="G328" s="227" t="s">
        <v>235</v>
      </c>
      <c r="H328" s="228">
        <v>169.41800000000001</v>
      </c>
      <c r="I328" s="229"/>
      <c r="J328" s="230">
        <f>ROUND(I328*H328,2)</f>
        <v>0</v>
      </c>
      <c r="K328" s="231"/>
      <c r="L328" s="41"/>
      <c r="M328" s="232" t="s">
        <v>1</v>
      </c>
      <c r="N328" s="233" t="s">
        <v>38</v>
      </c>
      <c r="O328" s="88"/>
      <c r="P328" s="234">
        <f>O328*H328</f>
        <v>0</v>
      </c>
      <c r="Q328" s="234">
        <v>0</v>
      </c>
      <c r="R328" s="234">
        <f>Q328*H328</f>
        <v>0</v>
      </c>
      <c r="S328" s="234">
        <v>0</v>
      </c>
      <c r="T328" s="235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36" t="s">
        <v>219</v>
      </c>
      <c r="AT328" s="236" t="s">
        <v>190</v>
      </c>
      <c r="AU328" s="236" t="s">
        <v>83</v>
      </c>
      <c r="AY328" s="14" t="s">
        <v>188</v>
      </c>
      <c r="BE328" s="237">
        <f>IF(N328="základní",J328,0)</f>
        <v>0</v>
      </c>
      <c r="BF328" s="237">
        <f>IF(N328="snížená",J328,0)</f>
        <v>0</v>
      </c>
      <c r="BG328" s="237">
        <f>IF(N328="zákl. přenesená",J328,0)</f>
        <v>0</v>
      </c>
      <c r="BH328" s="237">
        <f>IF(N328="sníž. přenesená",J328,0)</f>
        <v>0</v>
      </c>
      <c r="BI328" s="237">
        <f>IF(N328="nulová",J328,0)</f>
        <v>0</v>
      </c>
      <c r="BJ328" s="14" t="s">
        <v>81</v>
      </c>
      <c r="BK328" s="237">
        <f>ROUND(I328*H328,2)</f>
        <v>0</v>
      </c>
      <c r="BL328" s="14" t="s">
        <v>219</v>
      </c>
      <c r="BM328" s="236" t="s">
        <v>788</v>
      </c>
    </row>
    <row r="329" s="2" customFormat="1" ht="14.4" customHeight="1">
      <c r="A329" s="35"/>
      <c r="B329" s="36"/>
      <c r="C329" s="238" t="s">
        <v>789</v>
      </c>
      <c r="D329" s="238" t="s">
        <v>216</v>
      </c>
      <c r="E329" s="239" t="s">
        <v>790</v>
      </c>
      <c r="F329" s="240" t="s">
        <v>791</v>
      </c>
      <c r="G329" s="241" t="s">
        <v>193</v>
      </c>
      <c r="H329" s="242">
        <v>0.46600000000000003</v>
      </c>
      <c r="I329" s="243"/>
      <c r="J329" s="244">
        <f>ROUND(I329*H329,2)</f>
        <v>0</v>
      </c>
      <c r="K329" s="245"/>
      <c r="L329" s="246"/>
      <c r="M329" s="247" t="s">
        <v>1</v>
      </c>
      <c r="N329" s="248" t="s">
        <v>38</v>
      </c>
      <c r="O329" s="88"/>
      <c r="P329" s="234">
        <f>O329*H329</f>
        <v>0</v>
      </c>
      <c r="Q329" s="234">
        <v>0</v>
      </c>
      <c r="R329" s="234">
        <f>Q329*H329</f>
        <v>0</v>
      </c>
      <c r="S329" s="234">
        <v>0</v>
      </c>
      <c r="T329" s="235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36" t="s">
        <v>250</v>
      </c>
      <c r="AT329" s="236" t="s">
        <v>216</v>
      </c>
      <c r="AU329" s="236" t="s">
        <v>83</v>
      </c>
      <c r="AY329" s="14" t="s">
        <v>188</v>
      </c>
      <c r="BE329" s="237">
        <f>IF(N329="základní",J329,0)</f>
        <v>0</v>
      </c>
      <c r="BF329" s="237">
        <f>IF(N329="snížená",J329,0)</f>
        <v>0</v>
      </c>
      <c r="BG329" s="237">
        <f>IF(N329="zákl. přenesená",J329,0)</f>
        <v>0</v>
      </c>
      <c r="BH329" s="237">
        <f>IF(N329="sníž. přenesená",J329,0)</f>
        <v>0</v>
      </c>
      <c r="BI329" s="237">
        <f>IF(N329="nulová",J329,0)</f>
        <v>0</v>
      </c>
      <c r="BJ329" s="14" t="s">
        <v>81</v>
      </c>
      <c r="BK329" s="237">
        <f>ROUND(I329*H329,2)</f>
        <v>0</v>
      </c>
      <c r="BL329" s="14" t="s">
        <v>219</v>
      </c>
      <c r="BM329" s="236" t="s">
        <v>792</v>
      </c>
    </row>
    <row r="330" s="2" customFormat="1" ht="37.8" customHeight="1">
      <c r="A330" s="35"/>
      <c r="B330" s="36"/>
      <c r="C330" s="224" t="s">
        <v>493</v>
      </c>
      <c r="D330" s="224" t="s">
        <v>190</v>
      </c>
      <c r="E330" s="225" t="s">
        <v>793</v>
      </c>
      <c r="F330" s="226" t="s">
        <v>794</v>
      </c>
      <c r="G330" s="227" t="s">
        <v>223</v>
      </c>
      <c r="H330" s="228">
        <v>30.600000000000001</v>
      </c>
      <c r="I330" s="229"/>
      <c r="J330" s="230">
        <f>ROUND(I330*H330,2)</f>
        <v>0</v>
      </c>
      <c r="K330" s="231"/>
      <c r="L330" s="41"/>
      <c r="M330" s="232" t="s">
        <v>1</v>
      </c>
      <c r="N330" s="233" t="s">
        <v>38</v>
      </c>
      <c r="O330" s="88"/>
      <c r="P330" s="234">
        <f>O330*H330</f>
        <v>0</v>
      </c>
      <c r="Q330" s="234">
        <v>0</v>
      </c>
      <c r="R330" s="234">
        <f>Q330*H330</f>
        <v>0</v>
      </c>
      <c r="S330" s="234">
        <v>0</v>
      </c>
      <c r="T330" s="235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36" t="s">
        <v>219</v>
      </c>
      <c r="AT330" s="236" t="s">
        <v>190</v>
      </c>
      <c r="AU330" s="236" t="s">
        <v>83</v>
      </c>
      <c r="AY330" s="14" t="s">
        <v>188</v>
      </c>
      <c r="BE330" s="237">
        <f>IF(N330="základní",J330,0)</f>
        <v>0</v>
      </c>
      <c r="BF330" s="237">
        <f>IF(N330="snížená",J330,0)</f>
        <v>0</v>
      </c>
      <c r="BG330" s="237">
        <f>IF(N330="zákl. přenesená",J330,0)</f>
        <v>0</v>
      </c>
      <c r="BH330" s="237">
        <f>IF(N330="sníž. přenesená",J330,0)</f>
        <v>0</v>
      </c>
      <c r="BI330" s="237">
        <f>IF(N330="nulová",J330,0)</f>
        <v>0</v>
      </c>
      <c r="BJ330" s="14" t="s">
        <v>81</v>
      </c>
      <c r="BK330" s="237">
        <f>ROUND(I330*H330,2)</f>
        <v>0</v>
      </c>
      <c r="BL330" s="14" t="s">
        <v>219</v>
      </c>
      <c r="BM330" s="236" t="s">
        <v>795</v>
      </c>
    </row>
    <row r="331" s="2" customFormat="1" ht="49.05" customHeight="1">
      <c r="A331" s="35"/>
      <c r="B331" s="36"/>
      <c r="C331" s="224" t="s">
        <v>796</v>
      </c>
      <c r="D331" s="224" t="s">
        <v>190</v>
      </c>
      <c r="E331" s="225" t="s">
        <v>797</v>
      </c>
      <c r="F331" s="226" t="s">
        <v>798</v>
      </c>
      <c r="G331" s="227" t="s">
        <v>207</v>
      </c>
      <c r="H331" s="228">
        <v>34.170000000000002</v>
      </c>
      <c r="I331" s="229"/>
      <c r="J331" s="230">
        <f>ROUND(I331*H331,2)</f>
        <v>0</v>
      </c>
      <c r="K331" s="231"/>
      <c r="L331" s="41"/>
      <c r="M331" s="232" t="s">
        <v>1</v>
      </c>
      <c r="N331" s="233" t="s">
        <v>38</v>
      </c>
      <c r="O331" s="88"/>
      <c r="P331" s="234">
        <f>O331*H331</f>
        <v>0</v>
      </c>
      <c r="Q331" s="234">
        <v>0</v>
      </c>
      <c r="R331" s="234">
        <f>Q331*H331</f>
        <v>0</v>
      </c>
      <c r="S331" s="234">
        <v>0</v>
      </c>
      <c r="T331" s="235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36" t="s">
        <v>219</v>
      </c>
      <c r="AT331" s="236" t="s">
        <v>190</v>
      </c>
      <c r="AU331" s="236" t="s">
        <v>83</v>
      </c>
      <c r="AY331" s="14" t="s">
        <v>188</v>
      </c>
      <c r="BE331" s="237">
        <f>IF(N331="základní",J331,0)</f>
        <v>0</v>
      </c>
      <c r="BF331" s="237">
        <f>IF(N331="snížená",J331,0)</f>
        <v>0</v>
      </c>
      <c r="BG331" s="237">
        <f>IF(N331="zákl. přenesená",J331,0)</f>
        <v>0</v>
      </c>
      <c r="BH331" s="237">
        <f>IF(N331="sníž. přenesená",J331,0)</f>
        <v>0</v>
      </c>
      <c r="BI331" s="237">
        <f>IF(N331="nulová",J331,0)</f>
        <v>0</v>
      </c>
      <c r="BJ331" s="14" t="s">
        <v>81</v>
      </c>
      <c r="BK331" s="237">
        <f>ROUND(I331*H331,2)</f>
        <v>0</v>
      </c>
      <c r="BL331" s="14" t="s">
        <v>219</v>
      </c>
      <c r="BM331" s="236" t="s">
        <v>799</v>
      </c>
    </row>
    <row r="332" s="12" customFormat="1" ht="22.8" customHeight="1">
      <c r="A332" s="12"/>
      <c r="B332" s="208"/>
      <c r="C332" s="209"/>
      <c r="D332" s="210" t="s">
        <v>72</v>
      </c>
      <c r="E332" s="222" t="s">
        <v>800</v>
      </c>
      <c r="F332" s="222" t="s">
        <v>801</v>
      </c>
      <c r="G332" s="209"/>
      <c r="H332" s="209"/>
      <c r="I332" s="212"/>
      <c r="J332" s="223">
        <f>BK332</f>
        <v>0</v>
      </c>
      <c r="K332" s="209"/>
      <c r="L332" s="214"/>
      <c r="M332" s="215"/>
      <c r="N332" s="216"/>
      <c r="O332" s="216"/>
      <c r="P332" s="217">
        <f>SUM(P333:P350)</f>
        <v>0</v>
      </c>
      <c r="Q332" s="216"/>
      <c r="R332" s="217">
        <f>SUM(R333:R350)</f>
        <v>0</v>
      </c>
      <c r="S332" s="216"/>
      <c r="T332" s="218">
        <f>SUM(T333:T350)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9" t="s">
        <v>83</v>
      </c>
      <c r="AT332" s="220" t="s">
        <v>72</v>
      </c>
      <c r="AU332" s="220" t="s">
        <v>81</v>
      </c>
      <c r="AY332" s="219" t="s">
        <v>188</v>
      </c>
      <c r="BK332" s="221">
        <f>SUM(BK333:BK350)</f>
        <v>0</v>
      </c>
    </row>
    <row r="333" s="2" customFormat="1" ht="49.05" customHeight="1">
      <c r="A333" s="35"/>
      <c r="B333" s="36"/>
      <c r="C333" s="224" t="s">
        <v>497</v>
      </c>
      <c r="D333" s="224" t="s">
        <v>190</v>
      </c>
      <c r="E333" s="225" t="s">
        <v>802</v>
      </c>
      <c r="F333" s="226" t="s">
        <v>803</v>
      </c>
      <c r="G333" s="227" t="s">
        <v>223</v>
      </c>
      <c r="H333" s="228">
        <v>8.5109999999999992</v>
      </c>
      <c r="I333" s="229"/>
      <c r="J333" s="230">
        <f>ROUND(I333*H333,2)</f>
        <v>0</v>
      </c>
      <c r="K333" s="231"/>
      <c r="L333" s="41"/>
      <c r="M333" s="232" t="s">
        <v>1</v>
      </c>
      <c r="N333" s="233" t="s">
        <v>38</v>
      </c>
      <c r="O333" s="88"/>
      <c r="P333" s="234">
        <f>O333*H333</f>
        <v>0</v>
      </c>
      <c r="Q333" s="234">
        <v>0</v>
      </c>
      <c r="R333" s="234">
        <f>Q333*H333</f>
        <v>0</v>
      </c>
      <c r="S333" s="234">
        <v>0</v>
      </c>
      <c r="T333" s="235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36" t="s">
        <v>219</v>
      </c>
      <c r="AT333" s="236" t="s">
        <v>190</v>
      </c>
      <c r="AU333" s="236" t="s">
        <v>83</v>
      </c>
      <c r="AY333" s="14" t="s">
        <v>188</v>
      </c>
      <c r="BE333" s="237">
        <f>IF(N333="základní",J333,0)</f>
        <v>0</v>
      </c>
      <c r="BF333" s="237">
        <f>IF(N333="snížená",J333,0)</f>
        <v>0</v>
      </c>
      <c r="BG333" s="237">
        <f>IF(N333="zákl. přenesená",J333,0)</f>
        <v>0</v>
      </c>
      <c r="BH333" s="237">
        <f>IF(N333="sníž. přenesená",J333,0)</f>
        <v>0</v>
      </c>
      <c r="BI333" s="237">
        <f>IF(N333="nulová",J333,0)</f>
        <v>0</v>
      </c>
      <c r="BJ333" s="14" t="s">
        <v>81</v>
      </c>
      <c r="BK333" s="237">
        <f>ROUND(I333*H333,2)</f>
        <v>0</v>
      </c>
      <c r="BL333" s="14" t="s">
        <v>219</v>
      </c>
      <c r="BM333" s="236" t="s">
        <v>804</v>
      </c>
    </row>
    <row r="334" s="2" customFormat="1" ht="62.7" customHeight="1">
      <c r="A334" s="35"/>
      <c r="B334" s="36"/>
      <c r="C334" s="224" t="s">
        <v>805</v>
      </c>
      <c r="D334" s="224" t="s">
        <v>190</v>
      </c>
      <c r="E334" s="225" t="s">
        <v>806</v>
      </c>
      <c r="F334" s="226" t="s">
        <v>807</v>
      </c>
      <c r="G334" s="227" t="s">
        <v>223</v>
      </c>
      <c r="H334" s="228">
        <v>20.436</v>
      </c>
      <c r="I334" s="229"/>
      <c r="J334" s="230">
        <f>ROUND(I334*H334,2)</f>
        <v>0</v>
      </c>
      <c r="K334" s="231"/>
      <c r="L334" s="41"/>
      <c r="M334" s="232" t="s">
        <v>1</v>
      </c>
      <c r="N334" s="233" t="s">
        <v>38</v>
      </c>
      <c r="O334" s="88"/>
      <c r="P334" s="234">
        <f>O334*H334</f>
        <v>0</v>
      </c>
      <c r="Q334" s="234">
        <v>0</v>
      </c>
      <c r="R334" s="234">
        <f>Q334*H334</f>
        <v>0</v>
      </c>
      <c r="S334" s="234">
        <v>0</v>
      </c>
      <c r="T334" s="235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36" t="s">
        <v>219</v>
      </c>
      <c r="AT334" s="236" t="s">
        <v>190</v>
      </c>
      <c r="AU334" s="236" t="s">
        <v>83</v>
      </c>
      <c r="AY334" s="14" t="s">
        <v>188</v>
      </c>
      <c r="BE334" s="237">
        <f>IF(N334="základní",J334,0)</f>
        <v>0</v>
      </c>
      <c r="BF334" s="237">
        <f>IF(N334="snížená",J334,0)</f>
        <v>0</v>
      </c>
      <c r="BG334" s="237">
        <f>IF(N334="zákl. přenesená",J334,0)</f>
        <v>0</v>
      </c>
      <c r="BH334" s="237">
        <f>IF(N334="sníž. přenesená",J334,0)</f>
        <v>0</v>
      </c>
      <c r="BI334" s="237">
        <f>IF(N334="nulová",J334,0)</f>
        <v>0</v>
      </c>
      <c r="BJ334" s="14" t="s">
        <v>81</v>
      </c>
      <c r="BK334" s="237">
        <f>ROUND(I334*H334,2)</f>
        <v>0</v>
      </c>
      <c r="BL334" s="14" t="s">
        <v>219</v>
      </c>
      <c r="BM334" s="236" t="s">
        <v>808</v>
      </c>
    </row>
    <row r="335" s="2" customFormat="1" ht="37.8" customHeight="1">
      <c r="A335" s="35"/>
      <c r="B335" s="36"/>
      <c r="C335" s="224" t="s">
        <v>500</v>
      </c>
      <c r="D335" s="224" t="s">
        <v>190</v>
      </c>
      <c r="E335" s="225" t="s">
        <v>809</v>
      </c>
      <c r="F335" s="226" t="s">
        <v>810</v>
      </c>
      <c r="G335" s="227" t="s">
        <v>223</v>
      </c>
      <c r="H335" s="228">
        <v>101.414</v>
      </c>
      <c r="I335" s="229"/>
      <c r="J335" s="230">
        <f>ROUND(I335*H335,2)</f>
        <v>0</v>
      </c>
      <c r="K335" s="231"/>
      <c r="L335" s="41"/>
      <c r="M335" s="232" t="s">
        <v>1</v>
      </c>
      <c r="N335" s="233" t="s">
        <v>38</v>
      </c>
      <c r="O335" s="88"/>
      <c r="P335" s="234">
        <f>O335*H335</f>
        <v>0</v>
      </c>
      <c r="Q335" s="234">
        <v>0</v>
      </c>
      <c r="R335" s="234">
        <f>Q335*H335</f>
        <v>0</v>
      </c>
      <c r="S335" s="234">
        <v>0</v>
      </c>
      <c r="T335" s="235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36" t="s">
        <v>219</v>
      </c>
      <c r="AT335" s="236" t="s">
        <v>190</v>
      </c>
      <c r="AU335" s="236" t="s">
        <v>83</v>
      </c>
      <c r="AY335" s="14" t="s">
        <v>188</v>
      </c>
      <c r="BE335" s="237">
        <f>IF(N335="základní",J335,0)</f>
        <v>0</v>
      </c>
      <c r="BF335" s="237">
        <f>IF(N335="snížená",J335,0)</f>
        <v>0</v>
      </c>
      <c r="BG335" s="237">
        <f>IF(N335="zákl. přenesená",J335,0)</f>
        <v>0</v>
      </c>
      <c r="BH335" s="237">
        <f>IF(N335="sníž. přenesená",J335,0)</f>
        <v>0</v>
      </c>
      <c r="BI335" s="237">
        <f>IF(N335="nulová",J335,0)</f>
        <v>0</v>
      </c>
      <c r="BJ335" s="14" t="s">
        <v>81</v>
      </c>
      <c r="BK335" s="237">
        <f>ROUND(I335*H335,2)</f>
        <v>0</v>
      </c>
      <c r="BL335" s="14" t="s">
        <v>219</v>
      </c>
      <c r="BM335" s="236" t="s">
        <v>811</v>
      </c>
    </row>
    <row r="336" s="2" customFormat="1" ht="24.15" customHeight="1">
      <c r="A336" s="35"/>
      <c r="B336" s="36"/>
      <c r="C336" s="238" t="s">
        <v>812</v>
      </c>
      <c r="D336" s="238" t="s">
        <v>216</v>
      </c>
      <c r="E336" s="239" t="s">
        <v>813</v>
      </c>
      <c r="F336" s="240" t="s">
        <v>814</v>
      </c>
      <c r="G336" s="241" t="s">
        <v>223</v>
      </c>
      <c r="H336" s="242">
        <v>111.55500000000001</v>
      </c>
      <c r="I336" s="243"/>
      <c r="J336" s="244">
        <f>ROUND(I336*H336,2)</f>
        <v>0</v>
      </c>
      <c r="K336" s="245"/>
      <c r="L336" s="246"/>
      <c r="M336" s="247" t="s">
        <v>1</v>
      </c>
      <c r="N336" s="248" t="s">
        <v>38</v>
      </c>
      <c r="O336" s="88"/>
      <c r="P336" s="234">
        <f>O336*H336</f>
        <v>0</v>
      </c>
      <c r="Q336" s="234">
        <v>0</v>
      </c>
      <c r="R336" s="234">
        <f>Q336*H336</f>
        <v>0</v>
      </c>
      <c r="S336" s="234">
        <v>0</v>
      </c>
      <c r="T336" s="235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36" t="s">
        <v>250</v>
      </c>
      <c r="AT336" s="236" t="s">
        <v>216</v>
      </c>
      <c r="AU336" s="236" t="s">
        <v>83</v>
      </c>
      <c r="AY336" s="14" t="s">
        <v>188</v>
      </c>
      <c r="BE336" s="237">
        <f>IF(N336="základní",J336,0)</f>
        <v>0</v>
      </c>
      <c r="BF336" s="237">
        <f>IF(N336="snížená",J336,0)</f>
        <v>0</v>
      </c>
      <c r="BG336" s="237">
        <f>IF(N336="zákl. přenesená",J336,0)</f>
        <v>0</v>
      </c>
      <c r="BH336" s="237">
        <f>IF(N336="sníž. přenesená",J336,0)</f>
        <v>0</v>
      </c>
      <c r="BI336" s="237">
        <f>IF(N336="nulová",J336,0)</f>
        <v>0</v>
      </c>
      <c r="BJ336" s="14" t="s">
        <v>81</v>
      </c>
      <c r="BK336" s="237">
        <f>ROUND(I336*H336,2)</f>
        <v>0</v>
      </c>
      <c r="BL336" s="14" t="s">
        <v>219</v>
      </c>
      <c r="BM336" s="236" t="s">
        <v>815</v>
      </c>
    </row>
    <row r="337" s="2" customFormat="1" ht="49.05" customHeight="1">
      <c r="A337" s="35"/>
      <c r="B337" s="36"/>
      <c r="C337" s="224" t="s">
        <v>504</v>
      </c>
      <c r="D337" s="224" t="s">
        <v>190</v>
      </c>
      <c r="E337" s="225" t="s">
        <v>816</v>
      </c>
      <c r="F337" s="226" t="s">
        <v>817</v>
      </c>
      <c r="G337" s="227" t="s">
        <v>223</v>
      </c>
      <c r="H337" s="228">
        <v>4.6210000000000004</v>
      </c>
      <c r="I337" s="229"/>
      <c r="J337" s="230">
        <f>ROUND(I337*H337,2)</f>
        <v>0</v>
      </c>
      <c r="K337" s="231"/>
      <c r="L337" s="41"/>
      <c r="M337" s="232" t="s">
        <v>1</v>
      </c>
      <c r="N337" s="233" t="s">
        <v>38</v>
      </c>
      <c r="O337" s="88"/>
      <c r="P337" s="234">
        <f>O337*H337</f>
        <v>0</v>
      </c>
      <c r="Q337" s="234">
        <v>0</v>
      </c>
      <c r="R337" s="234">
        <f>Q337*H337</f>
        <v>0</v>
      </c>
      <c r="S337" s="234">
        <v>0</v>
      </c>
      <c r="T337" s="235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36" t="s">
        <v>219</v>
      </c>
      <c r="AT337" s="236" t="s">
        <v>190</v>
      </c>
      <c r="AU337" s="236" t="s">
        <v>83</v>
      </c>
      <c r="AY337" s="14" t="s">
        <v>188</v>
      </c>
      <c r="BE337" s="237">
        <f>IF(N337="základní",J337,0)</f>
        <v>0</v>
      </c>
      <c r="BF337" s="237">
        <f>IF(N337="snížená",J337,0)</f>
        <v>0</v>
      </c>
      <c r="BG337" s="237">
        <f>IF(N337="zákl. přenesená",J337,0)</f>
        <v>0</v>
      </c>
      <c r="BH337" s="237">
        <f>IF(N337="sníž. přenesená",J337,0)</f>
        <v>0</v>
      </c>
      <c r="BI337" s="237">
        <f>IF(N337="nulová",J337,0)</f>
        <v>0</v>
      </c>
      <c r="BJ337" s="14" t="s">
        <v>81</v>
      </c>
      <c r="BK337" s="237">
        <f>ROUND(I337*H337,2)</f>
        <v>0</v>
      </c>
      <c r="BL337" s="14" t="s">
        <v>219</v>
      </c>
      <c r="BM337" s="236" t="s">
        <v>818</v>
      </c>
    </row>
    <row r="338" s="2" customFormat="1" ht="62.7" customHeight="1">
      <c r="A338" s="35"/>
      <c r="B338" s="36"/>
      <c r="C338" s="224" t="s">
        <v>819</v>
      </c>
      <c r="D338" s="224" t="s">
        <v>190</v>
      </c>
      <c r="E338" s="225" t="s">
        <v>820</v>
      </c>
      <c r="F338" s="226" t="s">
        <v>821</v>
      </c>
      <c r="G338" s="227" t="s">
        <v>223</v>
      </c>
      <c r="H338" s="228">
        <v>2.3399999999999999</v>
      </c>
      <c r="I338" s="229"/>
      <c r="J338" s="230">
        <f>ROUND(I338*H338,2)</f>
        <v>0</v>
      </c>
      <c r="K338" s="231"/>
      <c r="L338" s="41"/>
      <c r="M338" s="232" t="s">
        <v>1</v>
      </c>
      <c r="N338" s="233" t="s">
        <v>38</v>
      </c>
      <c r="O338" s="88"/>
      <c r="P338" s="234">
        <f>O338*H338</f>
        <v>0</v>
      </c>
      <c r="Q338" s="234">
        <v>0</v>
      </c>
      <c r="R338" s="234">
        <f>Q338*H338</f>
        <v>0</v>
      </c>
      <c r="S338" s="234">
        <v>0</v>
      </c>
      <c r="T338" s="235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36" t="s">
        <v>219</v>
      </c>
      <c r="AT338" s="236" t="s">
        <v>190</v>
      </c>
      <c r="AU338" s="236" t="s">
        <v>83</v>
      </c>
      <c r="AY338" s="14" t="s">
        <v>188</v>
      </c>
      <c r="BE338" s="237">
        <f>IF(N338="základní",J338,0)</f>
        <v>0</v>
      </c>
      <c r="BF338" s="237">
        <f>IF(N338="snížená",J338,0)</f>
        <v>0</v>
      </c>
      <c r="BG338" s="237">
        <f>IF(N338="zákl. přenesená",J338,0)</f>
        <v>0</v>
      </c>
      <c r="BH338" s="237">
        <f>IF(N338="sníž. přenesená",J338,0)</f>
        <v>0</v>
      </c>
      <c r="BI338" s="237">
        <f>IF(N338="nulová",J338,0)</f>
        <v>0</v>
      </c>
      <c r="BJ338" s="14" t="s">
        <v>81</v>
      </c>
      <c r="BK338" s="237">
        <f>ROUND(I338*H338,2)</f>
        <v>0</v>
      </c>
      <c r="BL338" s="14" t="s">
        <v>219</v>
      </c>
      <c r="BM338" s="236" t="s">
        <v>822</v>
      </c>
    </row>
    <row r="339" s="2" customFormat="1" ht="37.8" customHeight="1">
      <c r="A339" s="35"/>
      <c r="B339" s="36"/>
      <c r="C339" s="224" t="s">
        <v>507</v>
      </c>
      <c r="D339" s="224" t="s">
        <v>190</v>
      </c>
      <c r="E339" s="225" t="s">
        <v>823</v>
      </c>
      <c r="F339" s="226" t="s">
        <v>824</v>
      </c>
      <c r="G339" s="227" t="s">
        <v>254</v>
      </c>
      <c r="H339" s="228">
        <v>2</v>
      </c>
      <c r="I339" s="229"/>
      <c r="J339" s="230">
        <f>ROUND(I339*H339,2)</f>
        <v>0</v>
      </c>
      <c r="K339" s="231"/>
      <c r="L339" s="41"/>
      <c r="M339" s="232" t="s">
        <v>1</v>
      </c>
      <c r="N339" s="233" t="s">
        <v>38</v>
      </c>
      <c r="O339" s="88"/>
      <c r="P339" s="234">
        <f>O339*H339</f>
        <v>0</v>
      </c>
      <c r="Q339" s="234">
        <v>0</v>
      </c>
      <c r="R339" s="234">
        <f>Q339*H339</f>
        <v>0</v>
      </c>
      <c r="S339" s="234">
        <v>0</v>
      </c>
      <c r="T339" s="235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36" t="s">
        <v>219</v>
      </c>
      <c r="AT339" s="236" t="s">
        <v>190</v>
      </c>
      <c r="AU339" s="236" t="s">
        <v>83</v>
      </c>
      <c r="AY339" s="14" t="s">
        <v>188</v>
      </c>
      <c r="BE339" s="237">
        <f>IF(N339="základní",J339,0)</f>
        <v>0</v>
      </c>
      <c r="BF339" s="237">
        <f>IF(N339="snížená",J339,0)</f>
        <v>0</v>
      </c>
      <c r="BG339" s="237">
        <f>IF(N339="zákl. přenesená",J339,0)</f>
        <v>0</v>
      </c>
      <c r="BH339" s="237">
        <f>IF(N339="sníž. přenesená",J339,0)</f>
        <v>0</v>
      </c>
      <c r="BI339" s="237">
        <f>IF(N339="nulová",J339,0)</f>
        <v>0</v>
      </c>
      <c r="BJ339" s="14" t="s">
        <v>81</v>
      </c>
      <c r="BK339" s="237">
        <f>ROUND(I339*H339,2)</f>
        <v>0</v>
      </c>
      <c r="BL339" s="14" t="s">
        <v>219</v>
      </c>
      <c r="BM339" s="236" t="s">
        <v>825</v>
      </c>
    </row>
    <row r="340" s="2" customFormat="1" ht="24.15" customHeight="1">
      <c r="A340" s="35"/>
      <c r="B340" s="36"/>
      <c r="C340" s="238" t="s">
        <v>826</v>
      </c>
      <c r="D340" s="238" t="s">
        <v>216</v>
      </c>
      <c r="E340" s="239" t="s">
        <v>827</v>
      </c>
      <c r="F340" s="240" t="s">
        <v>828</v>
      </c>
      <c r="G340" s="241" t="s">
        <v>254</v>
      </c>
      <c r="H340" s="242">
        <v>2</v>
      </c>
      <c r="I340" s="243"/>
      <c r="J340" s="244">
        <f>ROUND(I340*H340,2)</f>
        <v>0</v>
      </c>
      <c r="K340" s="245"/>
      <c r="L340" s="246"/>
      <c r="M340" s="247" t="s">
        <v>1</v>
      </c>
      <c r="N340" s="248" t="s">
        <v>38</v>
      </c>
      <c r="O340" s="88"/>
      <c r="P340" s="234">
        <f>O340*H340</f>
        <v>0</v>
      </c>
      <c r="Q340" s="234">
        <v>0</v>
      </c>
      <c r="R340" s="234">
        <f>Q340*H340</f>
        <v>0</v>
      </c>
      <c r="S340" s="234">
        <v>0</v>
      </c>
      <c r="T340" s="235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36" t="s">
        <v>250</v>
      </c>
      <c r="AT340" s="236" t="s">
        <v>216</v>
      </c>
      <c r="AU340" s="236" t="s">
        <v>83</v>
      </c>
      <c r="AY340" s="14" t="s">
        <v>188</v>
      </c>
      <c r="BE340" s="237">
        <f>IF(N340="základní",J340,0)</f>
        <v>0</v>
      </c>
      <c r="BF340" s="237">
        <f>IF(N340="snížená",J340,0)</f>
        <v>0</v>
      </c>
      <c r="BG340" s="237">
        <f>IF(N340="zákl. přenesená",J340,0)</f>
        <v>0</v>
      </c>
      <c r="BH340" s="237">
        <f>IF(N340="sníž. přenesená",J340,0)</f>
        <v>0</v>
      </c>
      <c r="BI340" s="237">
        <f>IF(N340="nulová",J340,0)</f>
        <v>0</v>
      </c>
      <c r="BJ340" s="14" t="s">
        <v>81</v>
      </c>
      <c r="BK340" s="237">
        <f>ROUND(I340*H340,2)</f>
        <v>0</v>
      </c>
      <c r="BL340" s="14" t="s">
        <v>219</v>
      </c>
      <c r="BM340" s="236" t="s">
        <v>829</v>
      </c>
    </row>
    <row r="341" s="2" customFormat="1" ht="37.8" customHeight="1">
      <c r="A341" s="35"/>
      <c r="B341" s="36"/>
      <c r="C341" s="224" t="s">
        <v>511</v>
      </c>
      <c r="D341" s="224" t="s">
        <v>190</v>
      </c>
      <c r="E341" s="225" t="s">
        <v>830</v>
      </c>
      <c r="F341" s="226" t="s">
        <v>831</v>
      </c>
      <c r="G341" s="227" t="s">
        <v>254</v>
      </c>
      <c r="H341" s="228">
        <v>1</v>
      </c>
      <c r="I341" s="229"/>
      <c r="J341" s="230">
        <f>ROUND(I341*H341,2)</f>
        <v>0</v>
      </c>
      <c r="K341" s="231"/>
      <c r="L341" s="41"/>
      <c r="M341" s="232" t="s">
        <v>1</v>
      </c>
      <c r="N341" s="233" t="s">
        <v>38</v>
      </c>
      <c r="O341" s="88"/>
      <c r="P341" s="234">
        <f>O341*H341</f>
        <v>0</v>
      </c>
      <c r="Q341" s="234">
        <v>0</v>
      </c>
      <c r="R341" s="234">
        <f>Q341*H341</f>
        <v>0</v>
      </c>
      <c r="S341" s="234">
        <v>0</v>
      </c>
      <c r="T341" s="235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36" t="s">
        <v>219</v>
      </c>
      <c r="AT341" s="236" t="s">
        <v>190</v>
      </c>
      <c r="AU341" s="236" t="s">
        <v>83</v>
      </c>
      <c r="AY341" s="14" t="s">
        <v>188</v>
      </c>
      <c r="BE341" s="237">
        <f>IF(N341="základní",J341,0)</f>
        <v>0</v>
      </c>
      <c r="BF341" s="237">
        <f>IF(N341="snížená",J341,0)</f>
        <v>0</v>
      </c>
      <c r="BG341" s="237">
        <f>IF(N341="zákl. přenesená",J341,0)</f>
        <v>0</v>
      </c>
      <c r="BH341" s="237">
        <f>IF(N341="sníž. přenesená",J341,0)</f>
        <v>0</v>
      </c>
      <c r="BI341" s="237">
        <f>IF(N341="nulová",J341,0)</f>
        <v>0</v>
      </c>
      <c r="BJ341" s="14" t="s">
        <v>81</v>
      </c>
      <c r="BK341" s="237">
        <f>ROUND(I341*H341,2)</f>
        <v>0</v>
      </c>
      <c r="BL341" s="14" t="s">
        <v>219</v>
      </c>
      <c r="BM341" s="236" t="s">
        <v>832</v>
      </c>
    </row>
    <row r="342" s="2" customFormat="1" ht="24.15" customHeight="1">
      <c r="A342" s="35"/>
      <c r="B342" s="36"/>
      <c r="C342" s="238" t="s">
        <v>833</v>
      </c>
      <c r="D342" s="238" t="s">
        <v>216</v>
      </c>
      <c r="E342" s="239" t="s">
        <v>834</v>
      </c>
      <c r="F342" s="240" t="s">
        <v>835</v>
      </c>
      <c r="G342" s="241" t="s">
        <v>254</v>
      </c>
      <c r="H342" s="242">
        <v>1</v>
      </c>
      <c r="I342" s="243"/>
      <c r="J342" s="244">
        <f>ROUND(I342*H342,2)</f>
        <v>0</v>
      </c>
      <c r="K342" s="245"/>
      <c r="L342" s="246"/>
      <c r="M342" s="247" t="s">
        <v>1</v>
      </c>
      <c r="N342" s="248" t="s">
        <v>38</v>
      </c>
      <c r="O342" s="88"/>
      <c r="P342" s="234">
        <f>O342*H342</f>
        <v>0</v>
      </c>
      <c r="Q342" s="234">
        <v>0</v>
      </c>
      <c r="R342" s="234">
        <f>Q342*H342</f>
        <v>0</v>
      </c>
      <c r="S342" s="234">
        <v>0</v>
      </c>
      <c r="T342" s="235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36" t="s">
        <v>250</v>
      </c>
      <c r="AT342" s="236" t="s">
        <v>216</v>
      </c>
      <c r="AU342" s="236" t="s">
        <v>83</v>
      </c>
      <c r="AY342" s="14" t="s">
        <v>188</v>
      </c>
      <c r="BE342" s="237">
        <f>IF(N342="základní",J342,0)</f>
        <v>0</v>
      </c>
      <c r="BF342" s="237">
        <f>IF(N342="snížená",J342,0)</f>
        <v>0</v>
      </c>
      <c r="BG342" s="237">
        <f>IF(N342="zákl. přenesená",J342,0)</f>
        <v>0</v>
      </c>
      <c r="BH342" s="237">
        <f>IF(N342="sníž. přenesená",J342,0)</f>
        <v>0</v>
      </c>
      <c r="BI342" s="237">
        <f>IF(N342="nulová",J342,0)</f>
        <v>0</v>
      </c>
      <c r="BJ342" s="14" t="s">
        <v>81</v>
      </c>
      <c r="BK342" s="237">
        <f>ROUND(I342*H342,2)</f>
        <v>0</v>
      </c>
      <c r="BL342" s="14" t="s">
        <v>219</v>
      </c>
      <c r="BM342" s="236" t="s">
        <v>836</v>
      </c>
    </row>
    <row r="343" s="2" customFormat="1" ht="24.15" customHeight="1">
      <c r="A343" s="35"/>
      <c r="B343" s="36"/>
      <c r="C343" s="224" t="s">
        <v>514</v>
      </c>
      <c r="D343" s="224" t="s">
        <v>190</v>
      </c>
      <c r="E343" s="225" t="s">
        <v>837</v>
      </c>
      <c r="F343" s="226" t="s">
        <v>838</v>
      </c>
      <c r="G343" s="227" t="s">
        <v>254</v>
      </c>
      <c r="H343" s="228">
        <v>7</v>
      </c>
      <c r="I343" s="229"/>
      <c r="J343" s="230">
        <f>ROUND(I343*H343,2)</f>
        <v>0</v>
      </c>
      <c r="K343" s="231"/>
      <c r="L343" s="41"/>
      <c r="M343" s="232" t="s">
        <v>1</v>
      </c>
      <c r="N343" s="233" t="s">
        <v>38</v>
      </c>
      <c r="O343" s="88"/>
      <c r="P343" s="234">
        <f>O343*H343</f>
        <v>0</v>
      </c>
      <c r="Q343" s="234">
        <v>0</v>
      </c>
      <c r="R343" s="234">
        <f>Q343*H343</f>
        <v>0</v>
      </c>
      <c r="S343" s="234">
        <v>0</v>
      </c>
      <c r="T343" s="235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36" t="s">
        <v>219</v>
      </c>
      <c r="AT343" s="236" t="s">
        <v>190</v>
      </c>
      <c r="AU343" s="236" t="s">
        <v>83</v>
      </c>
      <c r="AY343" s="14" t="s">
        <v>188</v>
      </c>
      <c r="BE343" s="237">
        <f>IF(N343="základní",J343,0)</f>
        <v>0</v>
      </c>
      <c r="BF343" s="237">
        <f>IF(N343="snížená",J343,0)</f>
        <v>0</v>
      </c>
      <c r="BG343" s="237">
        <f>IF(N343="zákl. přenesená",J343,0)</f>
        <v>0</v>
      </c>
      <c r="BH343" s="237">
        <f>IF(N343="sníž. přenesená",J343,0)</f>
        <v>0</v>
      </c>
      <c r="BI343" s="237">
        <f>IF(N343="nulová",J343,0)</f>
        <v>0</v>
      </c>
      <c r="BJ343" s="14" t="s">
        <v>81</v>
      </c>
      <c r="BK343" s="237">
        <f>ROUND(I343*H343,2)</f>
        <v>0</v>
      </c>
      <c r="BL343" s="14" t="s">
        <v>219</v>
      </c>
      <c r="BM343" s="236" t="s">
        <v>839</v>
      </c>
    </row>
    <row r="344" s="2" customFormat="1" ht="24.15" customHeight="1">
      <c r="A344" s="35"/>
      <c r="B344" s="36"/>
      <c r="C344" s="238" t="s">
        <v>840</v>
      </c>
      <c r="D344" s="238" t="s">
        <v>216</v>
      </c>
      <c r="E344" s="239" t="s">
        <v>841</v>
      </c>
      <c r="F344" s="240" t="s">
        <v>842</v>
      </c>
      <c r="G344" s="241" t="s">
        <v>254</v>
      </c>
      <c r="H344" s="242">
        <v>7</v>
      </c>
      <c r="I344" s="243"/>
      <c r="J344" s="244">
        <f>ROUND(I344*H344,2)</f>
        <v>0</v>
      </c>
      <c r="K344" s="245"/>
      <c r="L344" s="246"/>
      <c r="M344" s="247" t="s">
        <v>1</v>
      </c>
      <c r="N344" s="248" t="s">
        <v>38</v>
      </c>
      <c r="O344" s="88"/>
      <c r="P344" s="234">
        <f>O344*H344</f>
        <v>0</v>
      </c>
      <c r="Q344" s="234">
        <v>0</v>
      </c>
      <c r="R344" s="234">
        <f>Q344*H344</f>
        <v>0</v>
      </c>
      <c r="S344" s="234">
        <v>0</v>
      </c>
      <c r="T344" s="235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36" t="s">
        <v>250</v>
      </c>
      <c r="AT344" s="236" t="s">
        <v>216</v>
      </c>
      <c r="AU344" s="236" t="s">
        <v>83</v>
      </c>
      <c r="AY344" s="14" t="s">
        <v>188</v>
      </c>
      <c r="BE344" s="237">
        <f>IF(N344="základní",J344,0)</f>
        <v>0</v>
      </c>
      <c r="BF344" s="237">
        <f>IF(N344="snížená",J344,0)</f>
        <v>0</v>
      </c>
      <c r="BG344" s="237">
        <f>IF(N344="zákl. přenesená",J344,0)</f>
        <v>0</v>
      </c>
      <c r="BH344" s="237">
        <f>IF(N344="sníž. přenesená",J344,0)</f>
        <v>0</v>
      </c>
      <c r="BI344" s="237">
        <f>IF(N344="nulová",J344,0)</f>
        <v>0</v>
      </c>
      <c r="BJ344" s="14" t="s">
        <v>81</v>
      </c>
      <c r="BK344" s="237">
        <f>ROUND(I344*H344,2)</f>
        <v>0</v>
      </c>
      <c r="BL344" s="14" t="s">
        <v>219</v>
      </c>
      <c r="BM344" s="236" t="s">
        <v>843</v>
      </c>
    </row>
    <row r="345" s="2" customFormat="1" ht="37.8" customHeight="1">
      <c r="A345" s="35"/>
      <c r="B345" s="36"/>
      <c r="C345" s="224" t="s">
        <v>518</v>
      </c>
      <c r="D345" s="224" t="s">
        <v>190</v>
      </c>
      <c r="E345" s="225" t="s">
        <v>844</v>
      </c>
      <c r="F345" s="226" t="s">
        <v>845</v>
      </c>
      <c r="G345" s="227" t="s">
        <v>223</v>
      </c>
      <c r="H345" s="228">
        <v>187.81999999999999</v>
      </c>
      <c r="I345" s="229"/>
      <c r="J345" s="230">
        <f>ROUND(I345*H345,2)</f>
        <v>0</v>
      </c>
      <c r="K345" s="231"/>
      <c r="L345" s="41"/>
      <c r="M345" s="232" t="s">
        <v>1</v>
      </c>
      <c r="N345" s="233" t="s">
        <v>38</v>
      </c>
      <c r="O345" s="88"/>
      <c r="P345" s="234">
        <f>O345*H345</f>
        <v>0</v>
      </c>
      <c r="Q345" s="234">
        <v>0</v>
      </c>
      <c r="R345" s="234">
        <f>Q345*H345</f>
        <v>0</v>
      </c>
      <c r="S345" s="234">
        <v>0</v>
      </c>
      <c r="T345" s="235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36" t="s">
        <v>219</v>
      </c>
      <c r="AT345" s="236" t="s">
        <v>190</v>
      </c>
      <c r="AU345" s="236" t="s">
        <v>83</v>
      </c>
      <c r="AY345" s="14" t="s">
        <v>188</v>
      </c>
      <c r="BE345" s="237">
        <f>IF(N345="základní",J345,0)</f>
        <v>0</v>
      </c>
      <c r="BF345" s="237">
        <f>IF(N345="snížená",J345,0)</f>
        <v>0</v>
      </c>
      <c r="BG345" s="237">
        <f>IF(N345="zákl. přenesená",J345,0)</f>
        <v>0</v>
      </c>
      <c r="BH345" s="237">
        <f>IF(N345="sníž. přenesená",J345,0)</f>
        <v>0</v>
      </c>
      <c r="BI345" s="237">
        <f>IF(N345="nulová",J345,0)</f>
        <v>0</v>
      </c>
      <c r="BJ345" s="14" t="s">
        <v>81</v>
      </c>
      <c r="BK345" s="237">
        <f>ROUND(I345*H345,2)</f>
        <v>0</v>
      </c>
      <c r="BL345" s="14" t="s">
        <v>219</v>
      </c>
      <c r="BM345" s="236" t="s">
        <v>846</v>
      </c>
    </row>
    <row r="346" s="2" customFormat="1" ht="14.4" customHeight="1">
      <c r="A346" s="35"/>
      <c r="B346" s="36"/>
      <c r="C346" s="238" t="s">
        <v>847</v>
      </c>
      <c r="D346" s="238" t="s">
        <v>216</v>
      </c>
      <c r="E346" s="239" t="s">
        <v>848</v>
      </c>
      <c r="F346" s="240" t="s">
        <v>849</v>
      </c>
      <c r="G346" s="241" t="s">
        <v>223</v>
      </c>
      <c r="H346" s="242">
        <v>188.78</v>
      </c>
      <c r="I346" s="243"/>
      <c r="J346" s="244">
        <f>ROUND(I346*H346,2)</f>
        <v>0</v>
      </c>
      <c r="K346" s="245"/>
      <c r="L346" s="246"/>
      <c r="M346" s="247" t="s">
        <v>1</v>
      </c>
      <c r="N346" s="248" t="s">
        <v>38</v>
      </c>
      <c r="O346" s="88"/>
      <c r="P346" s="234">
        <f>O346*H346</f>
        <v>0</v>
      </c>
      <c r="Q346" s="234">
        <v>0</v>
      </c>
      <c r="R346" s="234">
        <f>Q346*H346</f>
        <v>0</v>
      </c>
      <c r="S346" s="234">
        <v>0</v>
      </c>
      <c r="T346" s="235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36" t="s">
        <v>250</v>
      </c>
      <c r="AT346" s="236" t="s">
        <v>216</v>
      </c>
      <c r="AU346" s="236" t="s">
        <v>83</v>
      </c>
      <c r="AY346" s="14" t="s">
        <v>188</v>
      </c>
      <c r="BE346" s="237">
        <f>IF(N346="základní",J346,0)</f>
        <v>0</v>
      </c>
      <c r="BF346" s="237">
        <f>IF(N346="snížená",J346,0)</f>
        <v>0</v>
      </c>
      <c r="BG346" s="237">
        <f>IF(N346="zákl. přenesená",J346,0)</f>
        <v>0</v>
      </c>
      <c r="BH346" s="237">
        <f>IF(N346="sníž. přenesená",J346,0)</f>
        <v>0</v>
      </c>
      <c r="BI346" s="237">
        <f>IF(N346="nulová",J346,0)</f>
        <v>0</v>
      </c>
      <c r="BJ346" s="14" t="s">
        <v>81</v>
      </c>
      <c r="BK346" s="237">
        <f>ROUND(I346*H346,2)</f>
        <v>0</v>
      </c>
      <c r="BL346" s="14" t="s">
        <v>219</v>
      </c>
      <c r="BM346" s="236" t="s">
        <v>850</v>
      </c>
    </row>
    <row r="347" s="2" customFormat="1" ht="24.15" customHeight="1">
      <c r="A347" s="35"/>
      <c r="B347" s="36"/>
      <c r="C347" s="238" t="s">
        <v>521</v>
      </c>
      <c r="D347" s="238" t="s">
        <v>216</v>
      </c>
      <c r="E347" s="239" t="s">
        <v>851</v>
      </c>
      <c r="F347" s="240" t="s">
        <v>852</v>
      </c>
      <c r="G347" s="241" t="s">
        <v>223</v>
      </c>
      <c r="H347" s="242">
        <v>8.4320000000000004</v>
      </c>
      <c r="I347" s="243"/>
      <c r="J347" s="244">
        <f>ROUND(I347*H347,2)</f>
        <v>0</v>
      </c>
      <c r="K347" s="245"/>
      <c r="L347" s="246"/>
      <c r="M347" s="247" t="s">
        <v>1</v>
      </c>
      <c r="N347" s="248" t="s">
        <v>38</v>
      </c>
      <c r="O347" s="88"/>
      <c r="P347" s="234">
        <f>O347*H347</f>
        <v>0</v>
      </c>
      <c r="Q347" s="234">
        <v>0</v>
      </c>
      <c r="R347" s="234">
        <f>Q347*H347</f>
        <v>0</v>
      </c>
      <c r="S347" s="234">
        <v>0</v>
      </c>
      <c r="T347" s="235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36" t="s">
        <v>250</v>
      </c>
      <c r="AT347" s="236" t="s">
        <v>216</v>
      </c>
      <c r="AU347" s="236" t="s">
        <v>83</v>
      </c>
      <c r="AY347" s="14" t="s">
        <v>188</v>
      </c>
      <c r="BE347" s="237">
        <f>IF(N347="základní",J347,0)</f>
        <v>0</v>
      </c>
      <c r="BF347" s="237">
        <f>IF(N347="snížená",J347,0)</f>
        <v>0</v>
      </c>
      <c r="BG347" s="237">
        <f>IF(N347="zákl. přenesená",J347,0)</f>
        <v>0</v>
      </c>
      <c r="BH347" s="237">
        <f>IF(N347="sníž. přenesená",J347,0)</f>
        <v>0</v>
      </c>
      <c r="BI347" s="237">
        <f>IF(N347="nulová",J347,0)</f>
        <v>0</v>
      </c>
      <c r="BJ347" s="14" t="s">
        <v>81</v>
      </c>
      <c r="BK347" s="237">
        <f>ROUND(I347*H347,2)</f>
        <v>0</v>
      </c>
      <c r="BL347" s="14" t="s">
        <v>219</v>
      </c>
      <c r="BM347" s="236" t="s">
        <v>853</v>
      </c>
    </row>
    <row r="348" s="2" customFormat="1" ht="24.15" customHeight="1">
      <c r="A348" s="35"/>
      <c r="B348" s="36"/>
      <c r="C348" s="224" t="s">
        <v>854</v>
      </c>
      <c r="D348" s="224" t="s">
        <v>190</v>
      </c>
      <c r="E348" s="225" t="s">
        <v>855</v>
      </c>
      <c r="F348" s="226" t="s">
        <v>856</v>
      </c>
      <c r="G348" s="227" t="s">
        <v>223</v>
      </c>
      <c r="H348" s="228">
        <v>187.81999999999999</v>
      </c>
      <c r="I348" s="229"/>
      <c r="J348" s="230">
        <f>ROUND(I348*H348,2)</f>
        <v>0</v>
      </c>
      <c r="K348" s="231"/>
      <c r="L348" s="41"/>
      <c r="M348" s="232" t="s">
        <v>1</v>
      </c>
      <c r="N348" s="233" t="s">
        <v>38</v>
      </c>
      <c r="O348" s="88"/>
      <c r="P348" s="234">
        <f>O348*H348</f>
        <v>0</v>
      </c>
      <c r="Q348" s="234">
        <v>0</v>
      </c>
      <c r="R348" s="234">
        <f>Q348*H348</f>
        <v>0</v>
      </c>
      <c r="S348" s="234">
        <v>0</v>
      </c>
      <c r="T348" s="235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36" t="s">
        <v>219</v>
      </c>
      <c r="AT348" s="236" t="s">
        <v>190</v>
      </c>
      <c r="AU348" s="236" t="s">
        <v>83</v>
      </c>
      <c r="AY348" s="14" t="s">
        <v>188</v>
      </c>
      <c r="BE348" s="237">
        <f>IF(N348="základní",J348,0)</f>
        <v>0</v>
      </c>
      <c r="BF348" s="237">
        <f>IF(N348="snížená",J348,0)</f>
        <v>0</v>
      </c>
      <c r="BG348" s="237">
        <f>IF(N348="zákl. přenesená",J348,0)</f>
        <v>0</v>
      </c>
      <c r="BH348" s="237">
        <f>IF(N348="sníž. přenesená",J348,0)</f>
        <v>0</v>
      </c>
      <c r="BI348" s="237">
        <f>IF(N348="nulová",J348,0)</f>
        <v>0</v>
      </c>
      <c r="BJ348" s="14" t="s">
        <v>81</v>
      </c>
      <c r="BK348" s="237">
        <f>ROUND(I348*H348,2)</f>
        <v>0</v>
      </c>
      <c r="BL348" s="14" t="s">
        <v>219</v>
      </c>
      <c r="BM348" s="236" t="s">
        <v>857</v>
      </c>
    </row>
    <row r="349" s="2" customFormat="1" ht="24.15" customHeight="1">
      <c r="A349" s="35"/>
      <c r="B349" s="36"/>
      <c r="C349" s="224" t="s">
        <v>525</v>
      </c>
      <c r="D349" s="224" t="s">
        <v>190</v>
      </c>
      <c r="E349" s="225" t="s">
        <v>858</v>
      </c>
      <c r="F349" s="226" t="s">
        <v>859</v>
      </c>
      <c r="G349" s="227" t="s">
        <v>235</v>
      </c>
      <c r="H349" s="228">
        <v>238.12000000000001</v>
      </c>
      <c r="I349" s="229"/>
      <c r="J349" s="230">
        <f>ROUND(I349*H349,2)</f>
        <v>0</v>
      </c>
      <c r="K349" s="231"/>
      <c r="L349" s="41"/>
      <c r="M349" s="232" t="s">
        <v>1</v>
      </c>
      <c r="N349" s="233" t="s">
        <v>38</v>
      </c>
      <c r="O349" s="88"/>
      <c r="P349" s="234">
        <f>O349*H349</f>
        <v>0</v>
      </c>
      <c r="Q349" s="234">
        <v>0</v>
      </c>
      <c r="R349" s="234">
        <f>Q349*H349</f>
        <v>0</v>
      </c>
      <c r="S349" s="234">
        <v>0</v>
      </c>
      <c r="T349" s="235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36" t="s">
        <v>219</v>
      </c>
      <c r="AT349" s="236" t="s">
        <v>190</v>
      </c>
      <c r="AU349" s="236" t="s">
        <v>83</v>
      </c>
      <c r="AY349" s="14" t="s">
        <v>188</v>
      </c>
      <c r="BE349" s="237">
        <f>IF(N349="základní",J349,0)</f>
        <v>0</v>
      </c>
      <c r="BF349" s="237">
        <f>IF(N349="snížená",J349,0)</f>
        <v>0</v>
      </c>
      <c r="BG349" s="237">
        <f>IF(N349="zákl. přenesená",J349,0)</f>
        <v>0</v>
      </c>
      <c r="BH349" s="237">
        <f>IF(N349="sníž. přenesená",J349,0)</f>
        <v>0</v>
      </c>
      <c r="BI349" s="237">
        <f>IF(N349="nulová",J349,0)</f>
        <v>0</v>
      </c>
      <c r="BJ349" s="14" t="s">
        <v>81</v>
      </c>
      <c r="BK349" s="237">
        <f>ROUND(I349*H349,2)</f>
        <v>0</v>
      </c>
      <c r="BL349" s="14" t="s">
        <v>219</v>
      </c>
      <c r="BM349" s="236" t="s">
        <v>860</v>
      </c>
    </row>
    <row r="350" s="2" customFormat="1" ht="62.7" customHeight="1">
      <c r="A350" s="35"/>
      <c r="B350" s="36"/>
      <c r="C350" s="224" t="s">
        <v>861</v>
      </c>
      <c r="D350" s="224" t="s">
        <v>190</v>
      </c>
      <c r="E350" s="225" t="s">
        <v>862</v>
      </c>
      <c r="F350" s="226" t="s">
        <v>863</v>
      </c>
      <c r="G350" s="227" t="s">
        <v>207</v>
      </c>
      <c r="H350" s="228">
        <v>1.7370000000000001</v>
      </c>
      <c r="I350" s="229"/>
      <c r="J350" s="230">
        <f>ROUND(I350*H350,2)</f>
        <v>0</v>
      </c>
      <c r="K350" s="231"/>
      <c r="L350" s="41"/>
      <c r="M350" s="232" t="s">
        <v>1</v>
      </c>
      <c r="N350" s="233" t="s">
        <v>38</v>
      </c>
      <c r="O350" s="88"/>
      <c r="P350" s="234">
        <f>O350*H350</f>
        <v>0</v>
      </c>
      <c r="Q350" s="234">
        <v>0</v>
      </c>
      <c r="R350" s="234">
        <f>Q350*H350</f>
        <v>0</v>
      </c>
      <c r="S350" s="234">
        <v>0</v>
      </c>
      <c r="T350" s="235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36" t="s">
        <v>219</v>
      </c>
      <c r="AT350" s="236" t="s">
        <v>190</v>
      </c>
      <c r="AU350" s="236" t="s">
        <v>83</v>
      </c>
      <c r="AY350" s="14" t="s">
        <v>188</v>
      </c>
      <c r="BE350" s="237">
        <f>IF(N350="základní",J350,0)</f>
        <v>0</v>
      </c>
      <c r="BF350" s="237">
        <f>IF(N350="snížená",J350,0)</f>
        <v>0</v>
      </c>
      <c r="BG350" s="237">
        <f>IF(N350="zákl. přenesená",J350,0)</f>
        <v>0</v>
      </c>
      <c r="BH350" s="237">
        <f>IF(N350="sníž. přenesená",J350,0)</f>
        <v>0</v>
      </c>
      <c r="BI350" s="237">
        <f>IF(N350="nulová",J350,0)</f>
        <v>0</v>
      </c>
      <c r="BJ350" s="14" t="s">
        <v>81</v>
      </c>
      <c r="BK350" s="237">
        <f>ROUND(I350*H350,2)</f>
        <v>0</v>
      </c>
      <c r="BL350" s="14" t="s">
        <v>219</v>
      </c>
      <c r="BM350" s="236" t="s">
        <v>864</v>
      </c>
    </row>
    <row r="351" s="12" customFormat="1" ht="22.8" customHeight="1">
      <c r="A351" s="12"/>
      <c r="B351" s="208"/>
      <c r="C351" s="209"/>
      <c r="D351" s="210" t="s">
        <v>72</v>
      </c>
      <c r="E351" s="222" t="s">
        <v>865</v>
      </c>
      <c r="F351" s="222" t="s">
        <v>866</v>
      </c>
      <c r="G351" s="209"/>
      <c r="H351" s="209"/>
      <c r="I351" s="212"/>
      <c r="J351" s="223">
        <f>BK351</f>
        <v>0</v>
      </c>
      <c r="K351" s="209"/>
      <c r="L351" s="214"/>
      <c r="M351" s="215"/>
      <c r="N351" s="216"/>
      <c r="O351" s="216"/>
      <c r="P351" s="217">
        <f>SUM(P352:P379)</f>
        <v>0</v>
      </c>
      <c r="Q351" s="216"/>
      <c r="R351" s="217">
        <f>SUM(R352:R379)</f>
        <v>0</v>
      </c>
      <c r="S351" s="216"/>
      <c r="T351" s="218">
        <f>SUM(T352:T379)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9" t="s">
        <v>83</v>
      </c>
      <c r="AT351" s="220" t="s">
        <v>72</v>
      </c>
      <c r="AU351" s="220" t="s">
        <v>81</v>
      </c>
      <c r="AY351" s="219" t="s">
        <v>188</v>
      </c>
      <c r="BK351" s="221">
        <f>SUM(BK352:BK379)</f>
        <v>0</v>
      </c>
    </row>
    <row r="352" s="2" customFormat="1" ht="24.15" customHeight="1">
      <c r="A352" s="35"/>
      <c r="B352" s="36"/>
      <c r="C352" s="224" t="s">
        <v>530</v>
      </c>
      <c r="D352" s="224" t="s">
        <v>190</v>
      </c>
      <c r="E352" s="225" t="s">
        <v>867</v>
      </c>
      <c r="F352" s="226" t="s">
        <v>868</v>
      </c>
      <c r="G352" s="227" t="s">
        <v>235</v>
      </c>
      <c r="H352" s="228">
        <v>133.50800000000001</v>
      </c>
      <c r="I352" s="229"/>
      <c r="J352" s="230">
        <f>ROUND(I352*H352,2)</f>
        <v>0</v>
      </c>
      <c r="K352" s="231"/>
      <c r="L352" s="41"/>
      <c r="M352" s="232" t="s">
        <v>1</v>
      </c>
      <c r="N352" s="233" t="s">
        <v>38</v>
      </c>
      <c r="O352" s="88"/>
      <c r="P352" s="234">
        <f>O352*H352</f>
        <v>0</v>
      </c>
      <c r="Q352" s="234">
        <v>0</v>
      </c>
      <c r="R352" s="234">
        <f>Q352*H352</f>
        <v>0</v>
      </c>
      <c r="S352" s="234">
        <v>0</v>
      </c>
      <c r="T352" s="235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36" t="s">
        <v>219</v>
      </c>
      <c r="AT352" s="236" t="s">
        <v>190</v>
      </c>
      <c r="AU352" s="236" t="s">
        <v>83</v>
      </c>
      <c r="AY352" s="14" t="s">
        <v>188</v>
      </c>
      <c r="BE352" s="237">
        <f>IF(N352="základní",J352,0)</f>
        <v>0</v>
      </c>
      <c r="BF352" s="237">
        <f>IF(N352="snížená",J352,0)</f>
        <v>0</v>
      </c>
      <c r="BG352" s="237">
        <f>IF(N352="zákl. přenesená",J352,0)</f>
        <v>0</v>
      </c>
      <c r="BH352" s="237">
        <f>IF(N352="sníž. přenesená",J352,0)</f>
        <v>0</v>
      </c>
      <c r="BI352" s="237">
        <f>IF(N352="nulová",J352,0)</f>
        <v>0</v>
      </c>
      <c r="BJ352" s="14" t="s">
        <v>81</v>
      </c>
      <c r="BK352" s="237">
        <f>ROUND(I352*H352,2)</f>
        <v>0</v>
      </c>
      <c r="BL352" s="14" t="s">
        <v>219</v>
      </c>
      <c r="BM352" s="236" t="s">
        <v>869</v>
      </c>
    </row>
    <row r="353" s="2" customFormat="1" ht="24.15" customHeight="1">
      <c r="A353" s="35"/>
      <c r="B353" s="36"/>
      <c r="C353" s="224" t="s">
        <v>870</v>
      </c>
      <c r="D353" s="224" t="s">
        <v>190</v>
      </c>
      <c r="E353" s="225" t="s">
        <v>871</v>
      </c>
      <c r="F353" s="226" t="s">
        <v>872</v>
      </c>
      <c r="G353" s="227" t="s">
        <v>235</v>
      </c>
      <c r="H353" s="228">
        <v>26.431999999999999</v>
      </c>
      <c r="I353" s="229"/>
      <c r="J353" s="230">
        <f>ROUND(I353*H353,2)</f>
        <v>0</v>
      </c>
      <c r="K353" s="231"/>
      <c r="L353" s="41"/>
      <c r="M353" s="232" t="s">
        <v>1</v>
      </c>
      <c r="N353" s="233" t="s">
        <v>38</v>
      </c>
      <c r="O353" s="88"/>
      <c r="P353" s="234">
        <f>O353*H353</f>
        <v>0</v>
      </c>
      <c r="Q353" s="234">
        <v>0</v>
      </c>
      <c r="R353" s="234">
        <f>Q353*H353</f>
        <v>0</v>
      </c>
      <c r="S353" s="234">
        <v>0</v>
      </c>
      <c r="T353" s="235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36" t="s">
        <v>219</v>
      </c>
      <c r="AT353" s="236" t="s">
        <v>190</v>
      </c>
      <c r="AU353" s="236" t="s">
        <v>83</v>
      </c>
      <c r="AY353" s="14" t="s">
        <v>188</v>
      </c>
      <c r="BE353" s="237">
        <f>IF(N353="základní",J353,0)</f>
        <v>0</v>
      </c>
      <c r="BF353" s="237">
        <f>IF(N353="snížená",J353,0)</f>
        <v>0</v>
      </c>
      <c r="BG353" s="237">
        <f>IF(N353="zákl. přenesená",J353,0)</f>
        <v>0</v>
      </c>
      <c r="BH353" s="237">
        <f>IF(N353="sníž. přenesená",J353,0)</f>
        <v>0</v>
      </c>
      <c r="BI353" s="237">
        <f>IF(N353="nulová",J353,0)</f>
        <v>0</v>
      </c>
      <c r="BJ353" s="14" t="s">
        <v>81</v>
      </c>
      <c r="BK353" s="237">
        <f>ROUND(I353*H353,2)</f>
        <v>0</v>
      </c>
      <c r="BL353" s="14" t="s">
        <v>219</v>
      </c>
      <c r="BM353" s="236" t="s">
        <v>873</v>
      </c>
    </row>
    <row r="354" s="2" customFormat="1" ht="24.15" customHeight="1">
      <c r="A354" s="35"/>
      <c r="B354" s="36"/>
      <c r="C354" s="224" t="s">
        <v>534</v>
      </c>
      <c r="D354" s="224" t="s">
        <v>190</v>
      </c>
      <c r="E354" s="225" t="s">
        <v>874</v>
      </c>
      <c r="F354" s="226" t="s">
        <v>875</v>
      </c>
      <c r="G354" s="227" t="s">
        <v>235</v>
      </c>
      <c r="H354" s="228">
        <v>17.242000000000001</v>
      </c>
      <c r="I354" s="229"/>
      <c r="J354" s="230">
        <f>ROUND(I354*H354,2)</f>
        <v>0</v>
      </c>
      <c r="K354" s="231"/>
      <c r="L354" s="41"/>
      <c r="M354" s="232" t="s">
        <v>1</v>
      </c>
      <c r="N354" s="233" t="s">
        <v>38</v>
      </c>
      <c r="O354" s="88"/>
      <c r="P354" s="234">
        <f>O354*H354</f>
        <v>0</v>
      </c>
      <c r="Q354" s="234">
        <v>0</v>
      </c>
      <c r="R354" s="234">
        <f>Q354*H354</f>
        <v>0</v>
      </c>
      <c r="S354" s="234">
        <v>0</v>
      </c>
      <c r="T354" s="235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36" t="s">
        <v>219</v>
      </c>
      <c r="AT354" s="236" t="s">
        <v>190</v>
      </c>
      <c r="AU354" s="236" t="s">
        <v>83</v>
      </c>
      <c r="AY354" s="14" t="s">
        <v>188</v>
      </c>
      <c r="BE354" s="237">
        <f>IF(N354="základní",J354,0)</f>
        <v>0</v>
      </c>
      <c r="BF354" s="237">
        <f>IF(N354="snížená",J354,0)</f>
        <v>0</v>
      </c>
      <c r="BG354" s="237">
        <f>IF(N354="zákl. přenesená",J354,0)</f>
        <v>0</v>
      </c>
      <c r="BH354" s="237">
        <f>IF(N354="sníž. přenesená",J354,0)</f>
        <v>0</v>
      </c>
      <c r="BI354" s="237">
        <f>IF(N354="nulová",J354,0)</f>
        <v>0</v>
      </c>
      <c r="BJ354" s="14" t="s">
        <v>81</v>
      </c>
      <c r="BK354" s="237">
        <f>ROUND(I354*H354,2)</f>
        <v>0</v>
      </c>
      <c r="BL354" s="14" t="s">
        <v>219</v>
      </c>
      <c r="BM354" s="236" t="s">
        <v>876</v>
      </c>
    </row>
    <row r="355" s="2" customFormat="1" ht="14.4" customHeight="1">
      <c r="A355" s="35"/>
      <c r="B355" s="36"/>
      <c r="C355" s="224" t="s">
        <v>877</v>
      </c>
      <c r="D355" s="224" t="s">
        <v>190</v>
      </c>
      <c r="E355" s="225" t="s">
        <v>878</v>
      </c>
      <c r="F355" s="226" t="s">
        <v>879</v>
      </c>
      <c r="G355" s="227" t="s">
        <v>235</v>
      </c>
      <c r="H355" s="228">
        <v>52.488999999999997</v>
      </c>
      <c r="I355" s="229"/>
      <c r="J355" s="230">
        <f>ROUND(I355*H355,2)</f>
        <v>0</v>
      </c>
      <c r="K355" s="231"/>
      <c r="L355" s="41"/>
      <c r="M355" s="232" t="s">
        <v>1</v>
      </c>
      <c r="N355" s="233" t="s">
        <v>38</v>
      </c>
      <c r="O355" s="88"/>
      <c r="P355" s="234">
        <f>O355*H355</f>
        <v>0</v>
      </c>
      <c r="Q355" s="234">
        <v>0</v>
      </c>
      <c r="R355" s="234">
        <f>Q355*H355</f>
        <v>0</v>
      </c>
      <c r="S355" s="234">
        <v>0</v>
      </c>
      <c r="T355" s="235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36" t="s">
        <v>219</v>
      </c>
      <c r="AT355" s="236" t="s">
        <v>190</v>
      </c>
      <c r="AU355" s="236" t="s">
        <v>83</v>
      </c>
      <c r="AY355" s="14" t="s">
        <v>188</v>
      </c>
      <c r="BE355" s="237">
        <f>IF(N355="základní",J355,0)</f>
        <v>0</v>
      </c>
      <c r="BF355" s="237">
        <f>IF(N355="snížená",J355,0)</f>
        <v>0</v>
      </c>
      <c r="BG355" s="237">
        <f>IF(N355="zákl. přenesená",J355,0)</f>
        <v>0</v>
      </c>
      <c r="BH355" s="237">
        <f>IF(N355="sníž. přenesená",J355,0)</f>
        <v>0</v>
      </c>
      <c r="BI355" s="237">
        <f>IF(N355="nulová",J355,0)</f>
        <v>0</v>
      </c>
      <c r="BJ355" s="14" t="s">
        <v>81</v>
      </c>
      <c r="BK355" s="237">
        <f>ROUND(I355*H355,2)</f>
        <v>0</v>
      </c>
      <c r="BL355" s="14" t="s">
        <v>219</v>
      </c>
      <c r="BM355" s="236" t="s">
        <v>880</v>
      </c>
    </row>
    <row r="356" s="2" customFormat="1" ht="24.15" customHeight="1">
      <c r="A356" s="35"/>
      <c r="B356" s="36"/>
      <c r="C356" s="224" t="s">
        <v>537</v>
      </c>
      <c r="D356" s="224" t="s">
        <v>190</v>
      </c>
      <c r="E356" s="225" t="s">
        <v>881</v>
      </c>
      <c r="F356" s="226" t="s">
        <v>882</v>
      </c>
      <c r="G356" s="227" t="s">
        <v>235</v>
      </c>
      <c r="H356" s="228">
        <v>133.50800000000001</v>
      </c>
      <c r="I356" s="229"/>
      <c r="J356" s="230">
        <f>ROUND(I356*H356,2)</f>
        <v>0</v>
      </c>
      <c r="K356" s="231"/>
      <c r="L356" s="41"/>
      <c r="M356" s="232" t="s">
        <v>1</v>
      </c>
      <c r="N356" s="233" t="s">
        <v>38</v>
      </c>
      <c r="O356" s="88"/>
      <c r="P356" s="234">
        <f>O356*H356</f>
        <v>0</v>
      </c>
      <c r="Q356" s="234">
        <v>0</v>
      </c>
      <c r="R356" s="234">
        <f>Q356*H356</f>
        <v>0</v>
      </c>
      <c r="S356" s="234">
        <v>0</v>
      </c>
      <c r="T356" s="235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36" t="s">
        <v>219</v>
      </c>
      <c r="AT356" s="236" t="s">
        <v>190</v>
      </c>
      <c r="AU356" s="236" t="s">
        <v>83</v>
      </c>
      <c r="AY356" s="14" t="s">
        <v>188</v>
      </c>
      <c r="BE356" s="237">
        <f>IF(N356="základní",J356,0)</f>
        <v>0</v>
      </c>
      <c r="BF356" s="237">
        <f>IF(N356="snížená",J356,0)</f>
        <v>0</v>
      </c>
      <c r="BG356" s="237">
        <f>IF(N356="zákl. přenesená",J356,0)</f>
        <v>0</v>
      </c>
      <c r="BH356" s="237">
        <f>IF(N356="sníž. přenesená",J356,0)</f>
        <v>0</v>
      </c>
      <c r="BI356" s="237">
        <f>IF(N356="nulová",J356,0)</f>
        <v>0</v>
      </c>
      <c r="BJ356" s="14" t="s">
        <v>81</v>
      </c>
      <c r="BK356" s="237">
        <f>ROUND(I356*H356,2)</f>
        <v>0</v>
      </c>
      <c r="BL356" s="14" t="s">
        <v>219</v>
      </c>
      <c r="BM356" s="236" t="s">
        <v>883</v>
      </c>
    </row>
    <row r="357" s="2" customFormat="1" ht="24.15" customHeight="1">
      <c r="A357" s="35"/>
      <c r="B357" s="36"/>
      <c r="C357" s="224" t="s">
        <v>884</v>
      </c>
      <c r="D357" s="224" t="s">
        <v>190</v>
      </c>
      <c r="E357" s="225" t="s">
        <v>885</v>
      </c>
      <c r="F357" s="226" t="s">
        <v>886</v>
      </c>
      <c r="G357" s="227" t="s">
        <v>235</v>
      </c>
      <c r="H357" s="228">
        <v>139</v>
      </c>
      <c r="I357" s="229"/>
      <c r="J357" s="230">
        <f>ROUND(I357*H357,2)</f>
        <v>0</v>
      </c>
      <c r="K357" s="231"/>
      <c r="L357" s="41"/>
      <c r="M357" s="232" t="s">
        <v>1</v>
      </c>
      <c r="N357" s="233" t="s">
        <v>38</v>
      </c>
      <c r="O357" s="88"/>
      <c r="P357" s="234">
        <f>O357*H357</f>
        <v>0</v>
      </c>
      <c r="Q357" s="234">
        <v>0</v>
      </c>
      <c r="R357" s="234">
        <f>Q357*H357</f>
        <v>0</v>
      </c>
      <c r="S357" s="234">
        <v>0</v>
      </c>
      <c r="T357" s="235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36" t="s">
        <v>219</v>
      </c>
      <c r="AT357" s="236" t="s">
        <v>190</v>
      </c>
      <c r="AU357" s="236" t="s">
        <v>83</v>
      </c>
      <c r="AY357" s="14" t="s">
        <v>188</v>
      </c>
      <c r="BE357" s="237">
        <f>IF(N357="základní",J357,0)</f>
        <v>0</v>
      </c>
      <c r="BF357" s="237">
        <f>IF(N357="snížená",J357,0)</f>
        <v>0</v>
      </c>
      <c r="BG357" s="237">
        <f>IF(N357="zákl. přenesená",J357,0)</f>
        <v>0</v>
      </c>
      <c r="BH357" s="237">
        <f>IF(N357="sníž. přenesená",J357,0)</f>
        <v>0</v>
      </c>
      <c r="BI357" s="237">
        <f>IF(N357="nulová",J357,0)</f>
        <v>0</v>
      </c>
      <c r="BJ357" s="14" t="s">
        <v>81</v>
      </c>
      <c r="BK357" s="237">
        <f>ROUND(I357*H357,2)</f>
        <v>0</v>
      </c>
      <c r="BL357" s="14" t="s">
        <v>219</v>
      </c>
      <c r="BM357" s="236" t="s">
        <v>887</v>
      </c>
    </row>
    <row r="358" s="2" customFormat="1" ht="14.4" customHeight="1">
      <c r="A358" s="35"/>
      <c r="B358" s="36"/>
      <c r="C358" s="224" t="s">
        <v>541</v>
      </c>
      <c r="D358" s="224" t="s">
        <v>190</v>
      </c>
      <c r="E358" s="225" t="s">
        <v>888</v>
      </c>
      <c r="F358" s="226" t="s">
        <v>889</v>
      </c>
      <c r="G358" s="227" t="s">
        <v>235</v>
      </c>
      <c r="H358" s="228">
        <v>35.469999999999999</v>
      </c>
      <c r="I358" s="229"/>
      <c r="J358" s="230">
        <f>ROUND(I358*H358,2)</f>
        <v>0</v>
      </c>
      <c r="K358" s="231"/>
      <c r="L358" s="41"/>
      <c r="M358" s="232" t="s">
        <v>1</v>
      </c>
      <c r="N358" s="233" t="s">
        <v>38</v>
      </c>
      <c r="O358" s="88"/>
      <c r="P358" s="234">
        <f>O358*H358</f>
        <v>0</v>
      </c>
      <c r="Q358" s="234">
        <v>0</v>
      </c>
      <c r="R358" s="234">
        <f>Q358*H358</f>
        <v>0</v>
      </c>
      <c r="S358" s="234">
        <v>0</v>
      </c>
      <c r="T358" s="235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36" t="s">
        <v>219</v>
      </c>
      <c r="AT358" s="236" t="s">
        <v>190</v>
      </c>
      <c r="AU358" s="236" t="s">
        <v>83</v>
      </c>
      <c r="AY358" s="14" t="s">
        <v>188</v>
      </c>
      <c r="BE358" s="237">
        <f>IF(N358="základní",J358,0)</f>
        <v>0</v>
      </c>
      <c r="BF358" s="237">
        <f>IF(N358="snížená",J358,0)</f>
        <v>0</v>
      </c>
      <c r="BG358" s="237">
        <f>IF(N358="zákl. přenesená",J358,0)</f>
        <v>0</v>
      </c>
      <c r="BH358" s="237">
        <f>IF(N358="sníž. přenesená",J358,0)</f>
        <v>0</v>
      </c>
      <c r="BI358" s="237">
        <f>IF(N358="nulová",J358,0)</f>
        <v>0</v>
      </c>
      <c r="BJ358" s="14" t="s">
        <v>81</v>
      </c>
      <c r="BK358" s="237">
        <f>ROUND(I358*H358,2)</f>
        <v>0</v>
      </c>
      <c r="BL358" s="14" t="s">
        <v>219</v>
      </c>
      <c r="BM358" s="236" t="s">
        <v>890</v>
      </c>
    </row>
    <row r="359" s="2" customFormat="1" ht="24.15" customHeight="1">
      <c r="A359" s="35"/>
      <c r="B359" s="36"/>
      <c r="C359" s="224" t="s">
        <v>891</v>
      </c>
      <c r="D359" s="224" t="s">
        <v>190</v>
      </c>
      <c r="E359" s="225" t="s">
        <v>892</v>
      </c>
      <c r="F359" s="226" t="s">
        <v>893</v>
      </c>
      <c r="G359" s="227" t="s">
        <v>223</v>
      </c>
      <c r="H359" s="228">
        <v>5.907</v>
      </c>
      <c r="I359" s="229"/>
      <c r="J359" s="230">
        <f>ROUND(I359*H359,2)</f>
        <v>0</v>
      </c>
      <c r="K359" s="231"/>
      <c r="L359" s="41"/>
      <c r="M359" s="232" t="s">
        <v>1</v>
      </c>
      <c r="N359" s="233" t="s">
        <v>38</v>
      </c>
      <c r="O359" s="88"/>
      <c r="P359" s="234">
        <f>O359*H359</f>
        <v>0</v>
      </c>
      <c r="Q359" s="234">
        <v>0</v>
      </c>
      <c r="R359" s="234">
        <f>Q359*H359</f>
        <v>0</v>
      </c>
      <c r="S359" s="234">
        <v>0</v>
      </c>
      <c r="T359" s="235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36" t="s">
        <v>219</v>
      </c>
      <c r="AT359" s="236" t="s">
        <v>190</v>
      </c>
      <c r="AU359" s="236" t="s">
        <v>83</v>
      </c>
      <c r="AY359" s="14" t="s">
        <v>188</v>
      </c>
      <c r="BE359" s="237">
        <f>IF(N359="základní",J359,0)</f>
        <v>0</v>
      </c>
      <c r="BF359" s="237">
        <f>IF(N359="snížená",J359,0)</f>
        <v>0</v>
      </c>
      <c r="BG359" s="237">
        <f>IF(N359="zákl. přenesená",J359,0)</f>
        <v>0</v>
      </c>
      <c r="BH359" s="237">
        <f>IF(N359="sníž. přenesená",J359,0)</f>
        <v>0</v>
      </c>
      <c r="BI359" s="237">
        <f>IF(N359="nulová",J359,0)</f>
        <v>0</v>
      </c>
      <c r="BJ359" s="14" t="s">
        <v>81</v>
      </c>
      <c r="BK359" s="237">
        <f>ROUND(I359*H359,2)</f>
        <v>0</v>
      </c>
      <c r="BL359" s="14" t="s">
        <v>219</v>
      </c>
      <c r="BM359" s="236" t="s">
        <v>894</v>
      </c>
    </row>
    <row r="360" s="2" customFormat="1" ht="24.15" customHeight="1">
      <c r="A360" s="35"/>
      <c r="B360" s="36"/>
      <c r="C360" s="224" t="s">
        <v>546</v>
      </c>
      <c r="D360" s="224" t="s">
        <v>190</v>
      </c>
      <c r="E360" s="225" t="s">
        <v>895</v>
      </c>
      <c r="F360" s="226" t="s">
        <v>896</v>
      </c>
      <c r="G360" s="227" t="s">
        <v>254</v>
      </c>
      <c r="H360" s="228">
        <v>16</v>
      </c>
      <c r="I360" s="229"/>
      <c r="J360" s="230">
        <f>ROUND(I360*H360,2)</f>
        <v>0</v>
      </c>
      <c r="K360" s="231"/>
      <c r="L360" s="41"/>
      <c r="M360" s="232" t="s">
        <v>1</v>
      </c>
      <c r="N360" s="233" t="s">
        <v>38</v>
      </c>
      <c r="O360" s="88"/>
      <c r="P360" s="234">
        <f>O360*H360</f>
        <v>0</v>
      </c>
      <c r="Q360" s="234">
        <v>0</v>
      </c>
      <c r="R360" s="234">
        <f>Q360*H360</f>
        <v>0</v>
      </c>
      <c r="S360" s="234">
        <v>0</v>
      </c>
      <c r="T360" s="235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36" t="s">
        <v>219</v>
      </c>
      <c r="AT360" s="236" t="s">
        <v>190</v>
      </c>
      <c r="AU360" s="236" t="s">
        <v>83</v>
      </c>
      <c r="AY360" s="14" t="s">
        <v>188</v>
      </c>
      <c r="BE360" s="237">
        <f>IF(N360="základní",J360,0)</f>
        <v>0</v>
      </c>
      <c r="BF360" s="237">
        <f>IF(N360="snížená",J360,0)</f>
        <v>0</v>
      </c>
      <c r="BG360" s="237">
        <f>IF(N360="zákl. přenesená",J360,0)</f>
        <v>0</v>
      </c>
      <c r="BH360" s="237">
        <f>IF(N360="sníž. přenesená",J360,0)</f>
        <v>0</v>
      </c>
      <c r="BI360" s="237">
        <f>IF(N360="nulová",J360,0)</f>
        <v>0</v>
      </c>
      <c r="BJ360" s="14" t="s">
        <v>81</v>
      </c>
      <c r="BK360" s="237">
        <f>ROUND(I360*H360,2)</f>
        <v>0</v>
      </c>
      <c r="BL360" s="14" t="s">
        <v>219</v>
      </c>
      <c r="BM360" s="236" t="s">
        <v>897</v>
      </c>
    </row>
    <row r="361" s="2" customFormat="1" ht="24.15" customHeight="1">
      <c r="A361" s="35"/>
      <c r="B361" s="36"/>
      <c r="C361" s="224" t="s">
        <v>898</v>
      </c>
      <c r="D361" s="224" t="s">
        <v>190</v>
      </c>
      <c r="E361" s="225" t="s">
        <v>899</v>
      </c>
      <c r="F361" s="226" t="s">
        <v>900</v>
      </c>
      <c r="G361" s="227" t="s">
        <v>235</v>
      </c>
      <c r="H361" s="228">
        <v>125.554</v>
      </c>
      <c r="I361" s="229"/>
      <c r="J361" s="230">
        <f>ROUND(I361*H361,2)</f>
        <v>0</v>
      </c>
      <c r="K361" s="231"/>
      <c r="L361" s="41"/>
      <c r="M361" s="232" t="s">
        <v>1</v>
      </c>
      <c r="N361" s="233" t="s">
        <v>38</v>
      </c>
      <c r="O361" s="88"/>
      <c r="P361" s="234">
        <f>O361*H361</f>
        <v>0</v>
      </c>
      <c r="Q361" s="234">
        <v>0</v>
      </c>
      <c r="R361" s="234">
        <f>Q361*H361</f>
        <v>0</v>
      </c>
      <c r="S361" s="234">
        <v>0</v>
      </c>
      <c r="T361" s="235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36" t="s">
        <v>219</v>
      </c>
      <c r="AT361" s="236" t="s">
        <v>190</v>
      </c>
      <c r="AU361" s="236" t="s">
        <v>83</v>
      </c>
      <c r="AY361" s="14" t="s">
        <v>188</v>
      </c>
      <c r="BE361" s="237">
        <f>IF(N361="základní",J361,0)</f>
        <v>0</v>
      </c>
      <c r="BF361" s="237">
        <f>IF(N361="snížená",J361,0)</f>
        <v>0</v>
      </c>
      <c r="BG361" s="237">
        <f>IF(N361="zákl. přenesená",J361,0)</f>
        <v>0</v>
      </c>
      <c r="BH361" s="237">
        <f>IF(N361="sníž. přenesená",J361,0)</f>
        <v>0</v>
      </c>
      <c r="BI361" s="237">
        <f>IF(N361="nulová",J361,0)</f>
        <v>0</v>
      </c>
      <c r="BJ361" s="14" t="s">
        <v>81</v>
      </c>
      <c r="BK361" s="237">
        <f>ROUND(I361*H361,2)</f>
        <v>0</v>
      </c>
      <c r="BL361" s="14" t="s">
        <v>219</v>
      </c>
      <c r="BM361" s="236" t="s">
        <v>901</v>
      </c>
    </row>
    <row r="362" s="2" customFormat="1" ht="14.4" customHeight="1">
      <c r="A362" s="35"/>
      <c r="B362" s="36"/>
      <c r="C362" s="224" t="s">
        <v>554</v>
      </c>
      <c r="D362" s="224" t="s">
        <v>190</v>
      </c>
      <c r="E362" s="225" t="s">
        <v>902</v>
      </c>
      <c r="F362" s="226" t="s">
        <v>903</v>
      </c>
      <c r="G362" s="227" t="s">
        <v>235</v>
      </c>
      <c r="H362" s="228">
        <v>62.969999999999999</v>
      </c>
      <c r="I362" s="229"/>
      <c r="J362" s="230">
        <f>ROUND(I362*H362,2)</f>
        <v>0</v>
      </c>
      <c r="K362" s="231"/>
      <c r="L362" s="41"/>
      <c r="M362" s="232" t="s">
        <v>1</v>
      </c>
      <c r="N362" s="233" t="s">
        <v>38</v>
      </c>
      <c r="O362" s="88"/>
      <c r="P362" s="234">
        <f>O362*H362</f>
        <v>0</v>
      </c>
      <c r="Q362" s="234">
        <v>0</v>
      </c>
      <c r="R362" s="234">
        <f>Q362*H362</f>
        <v>0</v>
      </c>
      <c r="S362" s="234">
        <v>0</v>
      </c>
      <c r="T362" s="235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36" t="s">
        <v>219</v>
      </c>
      <c r="AT362" s="236" t="s">
        <v>190</v>
      </c>
      <c r="AU362" s="236" t="s">
        <v>83</v>
      </c>
      <c r="AY362" s="14" t="s">
        <v>188</v>
      </c>
      <c r="BE362" s="237">
        <f>IF(N362="základní",J362,0)</f>
        <v>0</v>
      </c>
      <c r="BF362" s="237">
        <f>IF(N362="snížená",J362,0)</f>
        <v>0</v>
      </c>
      <c r="BG362" s="237">
        <f>IF(N362="zákl. přenesená",J362,0)</f>
        <v>0</v>
      </c>
      <c r="BH362" s="237">
        <f>IF(N362="sníž. přenesená",J362,0)</f>
        <v>0</v>
      </c>
      <c r="BI362" s="237">
        <f>IF(N362="nulová",J362,0)</f>
        <v>0</v>
      </c>
      <c r="BJ362" s="14" t="s">
        <v>81</v>
      </c>
      <c r="BK362" s="237">
        <f>ROUND(I362*H362,2)</f>
        <v>0</v>
      </c>
      <c r="BL362" s="14" t="s">
        <v>219</v>
      </c>
      <c r="BM362" s="236" t="s">
        <v>904</v>
      </c>
    </row>
    <row r="363" s="2" customFormat="1" ht="14.4" customHeight="1">
      <c r="A363" s="35"/>
      <c r="B363" s="36"/>
      <c r="C363" s="224" t="s">
        <v>905</v>
      </c>
      <c r="D363" s="224" t="s">
        <v>190</v>
      </c>
      <c r="E363" s="225" t="s">
        <v>906</v>
      </c>
      <c r="F363" s="226" t="s">
        <v>907</v>
      </c>
      <c r="G363" s="227" t="s">
        <v>235</v>
      </c>
      <c r="H363" s="228">
        <v>65</v>
      </c>
      <c r="I363" s="229"/>
      <c r="J363" s="230">
        <f>ROUND(I363*H363,2)</f>
        <v>0</v>
      </c>
      <c r="K363" s="231"/>
      <c r="L363" s="41"/>
      <c r="M363" s="232" t="s">
        <v>1</v>
      </c>
      <c r="N363" s="233" t="s">
        <v>38</v>
      </c>
      <c r="O363" s="88"/>
      <c r="P363" s="234">
        <f>O363*H363</f>
        <v>0</v>
      </c>
      <c r="Q363" s="234">
        <v>0</v>
      </c>
      <c r="R363" s="234">
        <f>Q363*H363</f>
        <v>0</v>
      </c>
      <c r="S363" s="234">
        <v>0</v>
      </c>
      <c r="T363" s="235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36" t="s">
        <v>219</v>
      </c>
      <c r="AT363" s="236" t="s">
        <v>190</v>
      </c>
      <c r="AU363" s="236" t="s">
        <v>83</v>
      </c>
      <c r="AY363" s="14" t="s">
        <v>188</v>
      </c>
      <c r="BE363" s="237">
        <f>IF(N363="základní",J363,0)</f>
        <v>0</v>
      </c>
      <c r="BF363" s="237">
        <f>IF(N363="snížená",J363,0)</f>
        <v>0</v>
      </c>
      <c r="BG363" s="237">
        <f>IF(N363="zákl. přenesená",J363,0)</f>
        <v>0</v>
      </c>
      <c r="BH363" s="237">
        <f>IF(N363="sníž. přenesená",J363,0)</f>
        <v>0</v>
      </c>
      <c r="BI363" s="237">
        <f>IF(N363="nulová",J363,0)</f>
        <v>0</v>
      </c>
      <c r="BJ363" s="14" t="s">
        <v>81</v>
      </c>
      <c r="BK363" s="237">
        <f>ROUND(I363*H363,2)</f>
        <v>0</v>
      </c>
      <c r="BL363" s="14" t="s">
        <v>219</v>
      </c>
      <c r="BM363" s="236" t="s">
        <v>908</v>
      </c>
    </row>
    <row r="364" s="2" customFormat="1" ht="24.15" customHeight="1">
      <c r="A364" s="35"/>
      <c r="B364" s="36"/>
      <c r="C364" s="224" t="s">
        <v>557</v>
      </c>
      <c r="D364" s="224" t="s">
        <v>190</v>
      </c>
      <c r="E364" s="225" t="s">
        <v>909</v>
      </c>
      <c r="F364" s="226" t="s">
        <v>910</v>
      </c>
      <c r="G364" s="227" t="s">
        <v>235</v>
      </c>
      <c r="H364" s="228">
        <v>36</v>
      </c>
      <c r="I364" s="229"/>
      <c r="J364" s="230">
        <f>ROUND(I364*H364,2)</f>
        <v>0</v>
      </c>
      <c r="K364" s="231"/>
      <c r="L364" s="41"/>
      <c r="M364" s="232" t="s">
        <v>1</v>
      </c>
      <c r="N364" s="233" t="s">
        <v>38</v>
      </c>
      <c r="O364" s="88"/>
      <c r="P364" s="234">
        <f>O364*H364</f>
        <v>0</v>
      </c>
      <c r="Q364" s="234">
        <v>0</v>
      </c>
      <c r="R364" s="234">
        <f>Q364*H364</f>
        <v>0</v>
      </c>
      <c r="S364" s="234">
        <v>0</v>
      </c>
      <c r="T364" s="235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36" t="s">
        <v>219</v>
      </c>
      <c r="AT364" s="236" t="s">
        <v>190</v>
      </c>
      <c r="AU364" s="236" t="s">
        <v>83</v>
      </c>
      <c r="AY364" s="14" t="s">
        <v>188</v>
      </c>
      <c r="BE364" s="237">
        <f>IF(N364="základní",J364,0)</f>
        <v>0</v>
      </c>
      <c r="BF364" s="237">
        <f>IF(N364="snížená",J364,0)</f>
        <v>0</v>
      </c>
      <c r="BG364" s="237">
        <f>IF(N364="zákl. přenesená",J364,0)</f>
        <v>0</v>
      </c>
      <c r="BH364" s="237">
        <f>IF(N364="sníž. přenesená",J364,0)</f>
        <v>0</v>
      </c>
      <c r="BI364" s="237">
        <f>IF(N364="nulová",J364,0)</f>
        <v>0</v>
      </c>
      <c r="BJ364" s="14" t="s">
        <v>81</v>
      </c>
      <c r="BK364" s="237">
        <f>ROUND(I364*H364,2)</f>
        <v>0</v>
      </c>
      <c r="BL364" s="14" t="s">
        <v>219</v>
      </c>
      <c r="BM364" s="236" t="s">
        <v>911</v>
      </c>
    </row>
    <row r="365" s="2" customFormat="1" ht="24.15" customHeight="1">
      <c r="A365" s="35"/>
      <c r="B365" s="36"/>
      <c r="C365" s="224" t="s">
        <v>912</v>
      </c>
      <c r="D365" s="224" t="s">
        <v>190</v>
      </c>
      <c r="E365" s="225" t="s">
        <v>913</v>
      </c>
      <c r="F365" s="226" t="s">
        <v>914</v>
      </c>
      <c r="G365" s="227" t="s">
        <v>235</v>
      </c>
      <c r="H365" s="228">
        <v>92</v>
      </c>
      <c r="I365" s="229"/>
      <c r="J365" s="230">
        <f>ROUND(I365*H365,2)</f>
        <v>0</v>
      </c>
      <c r="K365" s="231"/>
      <c r="L365" s="41"/>
      <c r="M365" s="232" t="s">
        <v>1</v>
      </c>
      <c r="N365" s="233" t="s">
        <v>38</v>
      </c>
      <c r="O365" s="88"/>
      <c r="P365" s="234">
        <f>O365*H365</f>
        <v>0</v>
      </c>
      <c r="Q365" s="234">
        <v>0</v>
      </c>
      <c r="R365" s="234">
        <f>Q365*H365</f>
        <v>0</v>
      </c>
      <c r="S365" s="234">
        <v>0</v>
      </c>
      <c r="T365" s="235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36" t="s">
        <v>219</v>
      </c>
      <c r="AT365" s="236" t="s">
        <v>190</v>
      </c>
      <c r="AU365" s="236" t="s">
        <v>83</v>
      </c>
      <c r="AY365" s="14" t="s">
        <v>188</v>
      </c>
      <c r="BE365" s="237">
        <f>IF(N365="základní",J365,0)</f>
        <v>0</v>
      </c>
      <c r="BF365" s="237">
        <f>IF(N365="snížená",J365,0)</f>
        <v>0</v>
      </c>
      <c r="BG365" s="237">
        <f>IF(N365="zákl. přenesená",J365,0)</f>
        <v>0</v>
      </c>
      <c r="BH365" s="237">
        <f>IF(N365="sníž. přenesená",J365,0)</f>
        <v>0</v>
      </c>
      <c r="BI365" s="237">
        <f>IF(N365="nulová",J365,0)</f>
        <v>0</v>
      </c>
      <c r="BJ365" s="14" t="s">
        <v>81</v>
      </c>
      <c r="BK365" s="237">
        <f>ROUND(I365*H365,2)</f>
        <v>0</v>
      </c>
      <c r="BL365" s="14" t="s">
        <v>219</v>
      </c>
      <c r="BM365" s="236" t="s">
        <v>915</v>
      </c>
    </row>
    <row r="366" s="2" customFormat="1" ht="37.8" customHeight="1">
      <c r="A366" s="35"/>
      <c r="B366" s="36"/>
      <c r="C366" s="224" t="s">
        <v>561</v>
      </c>
      <c r="D366" s="224" t="s">
        <v>190</v>
      </c>
      <c r="E366" s="225" t="s">
        <v>916</v>
      </c>
      <c r="F366" s="226" t="s">
        <v>917</v>
      </c>
      <c r="G366" s="227" t="s">
        <v>223</v>
      </c>
      <c r="H366" s="228">
        <v>306.61099999999999</v>
      </c>
      <c r="I366" s="229"/>
      <c r="J366" s="230">
        <f>ROUND(I366*H366,2)</f>
        <v>0</v>
      </c>
      <c r="K366" s="231"/>
      <c r="L366" s="41"/>
      <c r="M366" s="232" t="s">
        <v>1</v>
      </c>
      <c r="N366" s="233" t="s">
        <v>38</v>
      </c>
      <c r="O366" s="88"/>
      <c r="P366" s="234">
        <f>O366*H366</f>
        <v>0</v>
      </c>
      <c r="Q366" s="234">
        <v>0</v>
      </c>
      <c r="R366" s="234">
        <f>Q366*H366</f>
        <v>0</v>
      </c>
      <c r="S366" s="234">
        <v>0</v>
      </c>
      <c r="T366" s="235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36" t="s">
        <v>219</v>
      </c>
      <c r="AT366" s="236" t="s">
        <v>190</v>
      </c>
      <c r="AU366" s="236" t="s">
        <v>83</v>
      </c>
      <c r="AY366" s="14" t="s">
        <v>188</v>
      </c>
      <c r="BE366" s="237">
        <f>IF(N366="základní",J366,0)</f>
        <v>0</v>
      </c>
      <c r="BF366" s="237">
        <f>IF(N366="snížená",J366,0)</f>
        <v>0</v>
      </c>
      <c r="BG366" s="237">
        <f>IF(N366="zákl. přenesená",J366,0)</f>
        <v>0</v>
      </c>
      <c r="BH366" s="237">
        <f>IF(N366="sníž. přenesená",J366,0)</f>
        <v>0</v>
      </c>
      <c r="BI366" s="237">
        <f>IF(N366="nulová",J366,0)</f>
        <v>0</v>
      </c>
      <c r="BJ366" s="14" t="s">
        <v>81</v>
      </c>
      <c r="BK366" s="237">
        <f>ROUND(I366*H366,2)</f>
        <v>0</v>
      </c>
      <c r="BL366" s="14" t="s">
        <v>219</v>
      </c>
      <c r="BM366" s="236" t="s">
        <v>918</v>
      </c>
    </row>
    <row r="367" s="2" customFormat="1" ht="37.8" customHeight="1">
      <c r="A367" s="35"/>
      <c r="B367" s="36"/>
      <c r="C367" s="224" t="s">
        <v>919</v>
      </c>
      <c r="D367" s="224" t="s">
        <v>190</v>
      </c>
      <c r="E367" s="225" t="s">
        <v>920</v>
      </c>
      <c r="F367" s="226" t="s">
        <v>921</v>
      </c>
      <c r="G367" s="227" t="s">
        <v>223</v>
      </c>
      <c r="H367" s="228">
        <v>371.38400000000001</v>
      </c>
      <c r="I367" s="229"/>
      <c r="J367" s="230">
        <f>ROUND(I367*H367,2)</f>
        <v>0</v>
      </c>
      <c r="K367" s="231"/>
      <c r="L367" s="41"/>
      <c r="M367" s="232" t="s">
        <v>1</v>
      </c>
      <c r="N367" s="233" t="s">
        <v>38</v>
      </c>
      <c r="O367" s="88"/>
      <c r="P367" s="234">
        <f>O367*H367</f>
        <v>0</v>
      </c>
      <c r="Q367" s="234">
        <v>0</v>
      </c>
      <c r="R367" s="234">
        <f>Q367*H367</f>
        <v>0</v>
      </c>
      <c r="S367" s="234">
        <v>0</v>
      </c>
      <c r="T367" s="235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36" t="s">
        <v>219</v>
      </c>
      <c r="AT367" s="236" t="s">
        <v>190</v>
      </c>
      <c r="AU367" s="236" t="s">
        <v>83</v>
      </c>
      <c r="AY367" s="14" t="s">
        <v>188</v>
      </c>
      <c r="BE367" s="237">
        <f>IF(N367="základní",J367,0)</f>
        <v>0</v>
      </c>
      <c r="BF367" s="237">
        <f>IF(N367="snížená",J367,0)</f>
        <v>0</v>
      </c>
      <c r="BG367" s="237">
        <f>IF(N367="zákl. přenesená",J367,0)</f>
        <v>0</v>
      </c>
      <c r="BH367" s="237">
        <f>IF(N367="sníž. přenesená",J367,0)</f>
        <v>0</v>
      </c>
      <c r="BI367" s="237">
        <f>IF(N367="nulová",J367,0)</f>
        <v>0</v>
      </c>
      <c r="BJ367" s="14" t="s">
        <v>81</v>
      </c>
      <c r="BK367" s="237">
        <f>ROUND(I367*H367,2)</f>
        <v>0</v>
      </c>
      <c r="BL367" s="14" t="s">
        <v>219</v>
      </c>
      <c r="BM367" s="236" t="s">
        <v>922</v>
      </c>
    </row>
    <row r="368" s="2" customFormat="1" ht="24.15" customHeight="1">
      <c r="A368" s="35"/>
      <c r="B368" s="36"/>
      <c r="C368" s="224" t="s">
        <v>562</v>
      </c>
      <c r="D368" s="224" t="s">
        <v>190</v>
      </c>
      <c r="E368" s="225" t="s">
        <v>923</v>
      </c>
      <c r="F368" s="226" t="s">
        <v>924</v>
      </c>
      <c r="G368" s="227" t="s">
        <v>235</v>
      </c>
      <c r="H368" s="228">
        <v>49.505000000000003</v>
      </c>
      <c r="I368" s="229"/>
      <c r="J368" s="230">
        <f>ROUND(I368*H368,2)</f>
        <v>0</v>
      </c>
      <c r="K368" s="231"/>
      <c r="L368" s="41"/>
      <c r="M368" s="232" t="s">
        <v>1</v>
      </c>
      <c r="N368" s="233" t="s">
        <v>38</v>
      </c>
      <c r="O368" s="88"/>
      <c r="P368" s="234">
        <f>O368*H368</f>
        <v>0</v>
      </c>
      <c r="Q368" s="234">
        <v>0</v>
      </c>
      <c r="R368" s="234">
        <f>Q368*H368</f>
        <v>0</v>
      </c>
      <c r="S368" s="234">
        <v>0</v>
      </c>
      <c r="T368" s="235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36" t="s">
        <v>219</v>
      </c>
      <c r="AT368" s="236" t="s">
        <v>190</v>
      </c>
      <c r="AU368" s="236" t="s">
        <v>83</v>
      </c>
      <c r="AY368" s="14" t="s">
        <v>188</v>
      </c>
      <c r="BE368" s="237">
        <f>IF(N368="základní",J368,0)</f>
        <v>0</v>
      </c>
      <c r="BF368" s="237">
        <f>IF(N368="snížená",J368,0)</f>
        <v>0</v>
      </c>
      <c r="BG368" s="237">
        <f>IF(N368="zákl. přenesená",J368,0)</f>
        <v>0</v>
      </c>
      <c r="BH368" s="237">
        <f>IF(N368="sníž. přenesená",J368,0)</f>
        <v>0</v>
      </c>
      <c r="BI368" s="237">
        <f>IF(N368="nulová",J368,0)</f>
        <v>0</v>
      </c>
      <c r="BJ368" s="14" t="s">
        <v>81</v>
      </c>
      <c r="BK368" s="237">
        <f>ROUND(I368*H368,2)</f>
        <v>0</v>
      </c>
      <c r="BL368" s="14" t="s">
        <v>219</v>
      </c>
      <c r="BM368" s="236" t="s">
        <v>925</v>
      </c>
    </row>
    <row r="369" s="2" customFormat="1" ht="24.15" customHeight="1">
      <c r="A369" s="35"/>
      <c r="B369" s="36"/>
      <c r="C369" s="224" t="s">
        <v>926</v>
      </c>
      <c r="D369" s="224" t="s">
        <v>190</v>
      </c>
      <c r="E369" s="225" t="s">
        <v>927</v>
      </c>
      <c r="F369" s="226" t="s">
        <v>928</v>
      </c>
      <c r="G369" s="227" t="s">
        <v>235</v>
      </c>
      <c r="H369" s="228">
        <v>18.684999999999999</v>
      </c>
      <c r="I369" s="229"/>
      <c r="J369" s="230">
        <f>ROUND(I369*H369,2)</f>
        <v>0</v>
      </c>
      <c r="K369" s="231"/>
      <c r="L369" s="41"/>
      <c r="M369" s="232" t="s">
        <v>1</v>
      </c>
      <c r="N369" s="233" t="s">
        <v>38</v>
      </c>
      <c r="O369" s="88"/>
      <c r="P369" s="234">
        <f>O369*H369</f>
        <v>0</v>
      </c>
      <c r="Q369" s="234">
        <v>0</v>
      </c>
      <c r="R369" s="234">
        <f>Q369*H369</f>
        <v>0</v>
      </c>
      <c r="S369" s="234">
        <v>0</v>
      </c>
      <c r="T369" s="235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36" t="s">
        <v>219</v>
      </c>
      <c r="AT369" s="236" t="s">
        <v>190</v>
      </c>
      <c r="AU369" s="236" t="s">
        <v>83</v>
      </c>
      <c r="AY369" s="14" t="s">
        <v>188</v>
      </c>
      <c r="BE369" s="237">
        <f>IF(N369="základní",J369,0)</f>
        <v>0</v>
      </c>
      <c r="BF369" s="237">
        <f>IF(N369="snížená",J369,0)</f>
        <v>0</v>
      </c>
      <c r="BG369" s="237">
        <f>IF(N369="zákl. přenesená",J369,0)</f>
        <v>0</v>
      </c>
      <c r="BH369" s="237">
        <f>IF(N369="sníž. přenesená",J369,0)</f>
        <v>0</v>
      </c>
      <c r="BI369" s="237">
        <f>IF(N369="nulová",J369,0)</f>
        <v>0</v>
      </c>
      <c r="BJ369" s="14" t="s">
        <v>81</v>
      </c>
      <c r="BK369" s="237">
        <f>ROUND(I369*H369,2)</f>
        <v>0</v>
      </c>
      <c r="BL369" s="14" t="s">
        <v>219</v>
      </c>
      <c r="BM369" s="236" t="s">
        <v>929</v>
      </c>
    </row>
    <row r="370" s="2" customFormat="1" ht="24.15" customHeight="1">
      <c r="A370" s="35"/>
      <c r="B370" s="36"/>
      <c r="C370" s="224" t="s">
        <v>566</v>
      </c>
      <c r="D370" s="224" t="s">
        <v>190</v>
      </c>
      <c r="E370" s="225" t="s">
        <v>930</v>
      </c>
      <c r="F370" s="226" t="s">
        <v>931</v>
      </c>
      <c r="G370" s="227" t="s">
        <v>235</v>
      </c>
      <c r="H370" s="228">
        <v>16</v>
      </c>
      <c r="I370" s="229"/>
      <c r="J370" s="230">
        <f>ROUND(I370*H370,2)</f>
        <v>0</v>
      </c>
      <c r="K370" s="231"/>
      <c r="L370" s="41"/>
      <c r="M370" s="232" t="s">
        <v>1</v>
      </c>
      <c r="N370" s="233" t="s">
        <v>38</v>
      </c>
      <c r="O370" s="88"/>
      <c r="P370" s="234">
        <f>O370*H370</f>
        <v>0</v>
      </c>
      <c r="Q370" s="234">
        <v>0</v>
      </c>
      <c r="R370" s="234">
        <f>Q370*H370</f>
        <v>0</v>
      </c>
      <c r="S370" s="234">
        <v>0</v>
      </c>
      <c r="T370" s="235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36" t="s">
        <v>219</v>
      </c>
      <c r="AT370" s="236" t="s">
        <v>190</v>
      </c>
      <c r="AU370" s="236" t="s">
        <v>83</v>
      </c>
      <c r="AY370" s="14" t="s">
        <v>188</v>
      </c>
      <c r="BE370" s="237">
        <f>IF(N370="základní",J370,0)</f>
        <v>0</v>
      </c>
      <c r="BF370" s="237">
        <f>IF(N370="snížená",J370,0)</f>
        <v>0</v>
      </c>
      <c r="BG370" s="237">
        <f>IF(N370="zákl. přenesená",J370,0)</f>
        <v>0</v>
      </c>
      <c r="BH370" s="237">
        <f>IF(N370="sníž. přenesená",J370,0)</f>
        <v>0</v>
      </c>
      <c r="BI370" s="237">
        <f>IF(N370="nulová",J370,0)</f>
        <v>0</v>
      </c>
      <c r="BJ370" s="14" t="s">
        <v>81</v>
      </c>
      <c r="BK370" s="237">
        <f>ROUND(I370*H370,2)</f>
        <v>0</v>
      </c>
      <c r="BL370" s="14" t="s">
        <v>219</v>
      </c>
      <c r="BM370" s="236" t="s">
        <v>932</v>
      </c>
    </row>
    <row r="371" s="2" customFormat="1" ht="24.15" customHeight="1">
      <c r="A371" s="35"/>
      <c r="B371" s="36"/>
      <c r="C371" s="224" t="s">
        <v>933</v>
      </c>
      <c r="D371" s="224" t="s">
        <v>190</v>
      </c>
      <c r="E371" s="225" t="s">
        <v>934</v>
      </c>
      <c r="F371" s="226" t="s">
        <v>935</v>
      </c>
      <c r="G371" s="227" t="s">
        <v>235</v>
      </c>
      <c r="H371" s="228">
        <v>65</v>
      </c>
      <c r="I371" s="229"/>
      <c r="J371" s="230">
        <f>ROUND(I371*H371,2)</f>
        <v>0</v>
      </c>
      <c r="K371" s="231"/>
      <c r="L371" s="41"/>
      <c r="M371" s="232" t="s">
        <v>1</v>
      </c>
      <c r="N371" s="233" t="s">
        <v>38</v>
      </c>
      <c r="O371" s="88"/>
      <c r="P371" s="234">
        <f>O371*H371</f>
        <v>0</v>
      </c>
      <c r="Q371" s="234">
        <v>0</v>
      </c>
      <c r="R371" s="234">
        <f>Q371*H371</f>
        <v>0</v>
      </c>
      <c r="S371" s="234">
        <v>0</v>
      </c>
      <c r="T371" s="235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36" t="s">
        <v>219</v>
      </c>
      <c r="AT371" s="236" t="s">
        <v>190</v>
      </c>
      <c r="AU371" s="236" t="s">
        <v>83</v>
      </c>
      <c r="AY371" s="14" t="s">
        <v>188</v>
      </c>
      <c r="BE371" s="237">
        <f>IF(N371="základní",J371,0)</f>
        <v>0</v>
      </c>
      <c r="BF371" s="237">
        <f>IF(N371="snížená",J371,0)</f>
        <v>0</v>
      </c>
      <c r="BG371" s="237">
        <f>IF(N371="zákl. přenesená",J371,0)</f>
        <v>0</v>
      </c>
      <c r="BH371" s="237">
        <f>IF(N371="sníž. přenesená",J371,0)</f>
        <v>0</v>
      </c>
      <c r="BI371" s="237">
        <f>IF(N371="nulová",J371,0)</f>
        <v>0</v>
      </c>
      <c r="BJ371" s="14" t="s">
        <v>81</v>
      </c>
      <c r="BK371" s="237">
        <f>ROUND(I371*H371,2)</f>
        <v>0</v>
      </c>
      <c r="BL371" s="14" t="s">
        <v>219</v>
      </c>
      <c r="BM371" s="236" t="s">
        <v>936</v>
      </c>
    </row>
    <row r="372" s="2" customFormat="1" ht="37.8" customHeight="1">
      <c r="A372" s="35"/>
      <c r="B372" s="36"/>
      <c r="C372" s="224" t="s">
        <v>569</v>
      </c>
      <c r="D372" s="224" t="s">
        <v>190</v>
      </c>
      <c r="E372" s="225" t="s">
        <v>937</v>
      </c>
      <c r="F372" s="226" t="s">
        <v>938</v>
      </c>
      <c r="G372" s="227" t="s">
        <v>254</v>
      </c>
      <c r="H372" s="228">
        <v>5</v>
      </c>
      <c r="I372" s="229"/>
      <c r="J372" s="230">
        <f>ROUND(I372*H372,2)</f>
        <v>0</v>
      </c>
      <c r="K372" s="231"/>
      <c r="L372" s="41"/>
      <c r="M372" s="232" t="s">
        <v>1</v>
      </c>
      <c r="N372" s="233" t="s">
        <v>38</v>
      </c>
      <c r="O372" s="88"/>
      <c r="P372" s="234">
        <f>O372*H372</f>
        <v>0</v>
      </c>
      <c r="Q372" s="234">
        <v>0</v>
      </c>
      <c r="R372" s="234">
        <f>Q372*H372</f>
        <v>0</v>
      </c>
      <c r="S372" s="234">
        <v>0</v>
      </c>
      <c r="T372" s="235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36" t="s">
        <v>219</v>
      </c>
      <c r="AT372" s="236" t="s">
        <v>190</v>
      </c>
      <c r="AU372" s="236" t="s">
        <v>83</v>
      </c>
      <c r="AY372" s="14" t="s">
        <v>188</v>
      </c>
      <c r="BE372" s="237">
        <f>IF(N372="základní",J372,0)</f>
        <v>0</v>
      </c>
      <c r="BF372" s="237">
        <f>IF(N372="snížená",J372,0)</f>
        <v>0</v>
      </c>
      <c r="BG372" s="237">
        <f>IF(N372="zákl. přenesená",J372,0)</f>
        <v>0</v>
      </c>
      <c r="BH372" s="237">
        <f>IF(N372="sníž. přenesená",J372,0)</f>
        <v>0</v>
      </c>
      <c r="BI372" s="237">
        <f>IF(N372="nulová",J372,0)</f>
        <v>0</v>
      </c>
      <c r="BJ372" s="14" t="s">
        <v>81</v>
      </c>
      <c r="BK372" s="237">
        <f>ROUND(I372*H372,2)</f>
        <v>0</v>
      </c>
      <c r="BL372" s="14" t="s">
        <v>219</v>
      </c>
      <c r="BM372" s="236" t="s">
        <v>939</v>
      </c>
    </row>
    <row r="373" s="2" customFormat="1" ht="37.8" customHeight="1">
      <c r="A373" s="35"/>
      <c r="B373" s="36"/>
      <c r="C373" s="224" t="s">
        <v>940</v>
      </c>
      <c r="D373" s="224" t="s">
        <v>190</v>
      </c>
      <c r="E373" s="225" t="s">
        <v>941</v>
      </c>
      <c r="F373" s="226" t="s">
        <v>942</v>
      </c>
      <c r="G373" s="227" t="s">
        <v>235</v>
      </c>
      <c r="H373" s="228">
        <v>139</v>
      </c>
      <c r="I373" s="229"/>
      <c r="J373" s="230">
        <f>ROUND(I373*H373,2)</f>
        <v>0</v>
      </c>
      <c r="K373" s="231"/>
      <c r="L373" s="41"/>
      <c r="M373" s="232" t="s">
        <v>1</v>
      </c>
      <c r="N373" s="233" t="s">
        <v>38</v>
      </c>
      <c r="O373" s="88"/>
      <c r="P373" s="234">
        <f>O373*H373</f>
        <v>0</v>
      </c>
      <c r="Q373" s="234">
        <v>0</v>
      </c>
      <c r="R373" s="234">
        <f>Q373*H373</f>
        <v>0</v>
      </c>
      <c r="S373" s="234">
        <v>0</v>
      </c>
      <c r="T373" s="235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36" t="s">
        <v>219</v>
      </c>
      <c r="AT373" s="236" t="s">
        <v>190</v>
      </c>
      <c r="AU373" s="236" t="s">
        <v>83</v>
      </c>
      <c r="AY373" s="14" t="s">
        <v>188</v>
      </c>
      <c r="BE373" s="237">
        <f>IF(N373="základní",J373,0)</f>
        <v>0</v>
      </c>
      <c r="BF373" s="237">
        <f>IF(N373="snížená",J373,0)</f>
        <v>0</v>
      </c>
      <c r="BG373" s="237">
        <f>IF(N373="zákl. přenesená",J373,0)</f>
        <v>0</v>
      </c>
      <c r="BH373" s="237">
        <f>IF(N373="sníž. přenesená",J373,0)</f>
        <v>0</v>
      </c>
      <c r="BI373" s="237">
        <f>IF(N373="nulová",J373,0)</f>
        <v>0</v>
      </c>
      <c r="BJ373" s="14" t="s">
        <v>81</v>
      </c>
      <c r="BK373" s="237">
        <f>ROUND(I373*H373,2)</f>
        <v>0</v>
      </c>
      <c r="BL373" s="14" t="s">
        <v>219</v>
      </c>
      <c r="BM373" s="236" t="s">
        <v>943</v>
      </c>
    </row>
    <row r="374" s="2" customFormat="1" ht="37.8" customHeight="1">
      <c r="A374" s="35"/>
      <c r="B374" s="36"/>
      <c r="C374" s="224" t="s">
        <v>573</v>
      </c>
      <c r="D374" s="224" t="s">
        <v>190</v>
      </c>
      <c r="E374" s="225" t="s">
        <v>944</v>
      </c>
      <c r="F374" s="226" t="s">
        <v>945</v>
      </c>
      <c r="G374" s="227" t="s">
        <v>235</v>
      </c>
      <c r="H374" s="228">
        <v>44</v>
      </c>
      <c r="I374" s="229"/>
      <c r="J374" s="230">
        <f>ROUND(I374*H374,2)</f>
        <v>0</v>
      </c>
      <c r="K374" s="231"/>
      <c r="L374" s="41"/>
      <c r="M374" s="232" t="s">
        <v>1</v>
      </c>
      <c r="N374" s="233" t="s">
        <v>38</v>
      </c>
      <c r="O374" s="88"/>
      <c r="P374" s="234">
        <f>O374*H374</f>
        <v>0</v>
      </c>
      <c r="Q374" s="234">
        <v>0</v>
      </c>
      <c r="R374" s="234">
        <f>Q374*H374</f>
        <v>0</v>
      </c>
      <c r="S374" s="234">
        <v>0</v>
      </c>
      <c r="T374" s="235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36" t="s">
        <v>219</v>
      </c>
      <c r="AT374" s="236" t="s">
        <v>190</v>
      </c>
      <c r="AU374" s="236" t="s">
        <v>83</v>
      </c>
      <c r="AY374" s="14" t="s">
        <v>188</v>
      </c>
      <c r="BE374" s="237">
        <f>IF(N374="základní",J374,0)</f>
        <v>0</v>
      </c>
      <c r="BF374" s="237">
        <f>IF(N374="snížená",J374,0)</f>
        <v>0</v>
      </c>
      <c r="BG374" s="237">
        <f>IF(N374="zákl. přenesená",J374,0)</f>
        <v>0</v>
      </c>
      <c r="BH374" s="237">
        <f>IF(N374="sníž. přenesená",J374,0)</f>
        <v>0</v>
      </c>
      <c r="BI374" s="237">
        <f>IF(N374="nulová",J374,0)</f>
        <v>0</v>
      </c>
      <c r="BJ374" s="14" t="s">
        <v>81</v>
      </c>
      <c r="BK374" s="237">
        <f>ROUND(I374*H374,2)</f>
        <v>0</v>
      </c>
      <c r="BL374" s="14" t="s">
        <v>219</v>
      </c>
      <c r="BM374" s="236" t="s">
        <v>946</v>
      </c>
    </row>
    <row r="375" s="2" customFormat="1" ht="49.05" customHeight="1">
      <c r="A375" s="35"/>
      <c r="B375" s="36"/>
      <c r="C375" s="224" t="s">
        <v>947</v>
      </c>
      <c r="D375" s="224" t="s">
        <v>190</v>
      </c>
      <c r="E375" s="225" t="s">
        <v>948</v>
      </c>
      <c r="F375" s="226" t="s">
        <v>949</v>
      </c>
      <c r="G375" s="227" t="s">
        <v>254</v>
      </c>
      <c r="H375" s="228">
        <v>6</v>
      </c>
      <c r="I375" s="229"/>
      <c r="J375" s="230">
        <f>ROUND(I375*H375,2)</f>
        <v>0</v>
      </c>
      <c r="K375" s="231"/>
      <c r="L375" s="41"/>
      <c r="M375" s="232" t="s">
        <v>1</v>
      </c>
      <c r="N375" s="233" t="s">
        <v>38</v>
      </c>
      <c r="O375" s="88"/>
      <c r="P375" s="234">
        <f>O375*H375</f>
        <v>0</v>
      </c>
      <c r="Q375" s="234">
        <v>0</v>
      </c>
      <c r="R375" s="234">
        <f>Q375*H375</f>
        <v>0</v>
      </c>
      <c r="S375" s="234">
        <v>0</v>
      </c>
      <c r="T375" s="235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36" t="s">
        <v>219</v>
      </c>
      <c r="AT375" s="236" t="s">
        <v>190</v>
      </c>
      <c r="AU375" s="236" t="s">
        <v>83</v>
      </c>
      <c r="AY375" s="14" t="s">
        <v>188</v>
      </c>
      <c r="BE375" s="237">
        <f>IF(N375="základní",J375,0)</f>
        <v>0</v>
      </c>
      <c r="BF375" s="237">
        <f>IF(N375="snížená",J375,0)</f>
        <v>0</v>
      </c>
      <c r="BG375" s="237">
        <f>IF(N375="zákl. přenesená",J375,0)</f>
        <v>0</v>
      </c>
      <c r="BH375" s="237">
        <f>IF(N375="sníž. přenesená",J375,0)</f>
        <v>0</v>
      </c>
      <c r="BI375" s="237">
        <f>IF(N375="nulová",J375,0)</f>
        <v>0</v>
      </c>
      <c r="BJ375" s="14" t="s">
        <v>81</v>
      </c>
      <c r="BK375" s="237">
        <f>ROUND(I375*H375,2)</f>
        <v>0</v>
      </c>
      <c r="BL375" s="14" t="s">
        <v>219</v>
      </c>
      <c r="BM375" s="236" t="s">
        <v>950</v>
      </c>
    </row>
    <row r="376" s="2" customFormat="1" ht="24.15" customHeight="1">
      <c r="A376" s="35"/>
      <c r="B376" s="36"/>
      <c r="C376" s="224" t="s">
        <v>574</v>
      </c>
      <c r="D376" s="224" t="s">
        <v>190</v>
      </c>
      <c r="E376" s="225" t="s">
        <v>951</v>
      </c>
      <c r="F376" s="226" t="s">
        <v>952</v>
      </c>
      <c r="G376" s="227" t="s">
        <v>235</v>
      </c>
      <c r="H376" s="228">
        <v>110.5</v>
      </c>
      <c r="I376" s="229"/>
      <c r="J376" s="230">
        <f>ROUND(I376*H376,2)</f>
        <v>0</v>
      </c>
      <c r="K376" s="231"/>
      <c r="L376" s="41"/>
      <c r="M376" s="232" t="s">
        <v>1</v>
      </c>
      <c r="N376" s="233" t="s">
        <v>38</v>
      </c>
      <c r="O376" s="88"/>
      <c r="P376" s="234">
        <f>O376*H376</f>
        <v>0</v>
      </c>
      <c r="Q376" s="234">
        <v>0</v>
      </c>
      <c r="R376" s="234">
        <f>Q376*H376</f>
        <v>0</v>
      </c>
      <c r="S376" s="234">
        <v>0</v>
      </c>
      <c r="T376" s="235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36" t="s">
        <v>219</v>
      </c>
      <c r="AT376" s="236" t="s">
        <v>190</v>
      </c>
      <c r="AU376" s="236" t="s">
        <v>83</v>
      </c>
      <c r="AY376" s="14" t="s">
        <v>188</v>
      </c>
      <c r="BE376" s="237">
        <f>IF(N376="základní",J376,0)</f>
        <v>0</v>
      </c>
      <c r="BF376" s="237">
        <f>IF(N376="snížená",J376,0)</f>
        <v>0</v>
      </c>
      <c r="BG376" s="237">
        <f>IF(N376="zákl. přenesená",J376,0)</f>
        <v>0</v>
      </c>
      <c r="BH376" s="237">
        <f>IF(N376="sníž. přenesená",J376,0)</f>
        <v>0</v>
      </c>
      <c r="BI376" s="237">
        <f>IF(N376="nulová",J376,0)</f>
        <v>0</v>
      </c>
      <c r="BJ376" s="14" t="s">
        <v>81</v>
      </c>
      <c r="BK376" s="237">
        <f>ROUND(I376*H376,2)</f>
        <v>0</v>
      </c>
      <c r="BL376" s="14" t="s">
        <v>219</v>
      </c>
      <c r="BM376" s="236" t="s">
        <v>953</v>
      </c>
    </row>
    <row r="377" s="2" customFormat="1" ht="24.15" customHeight="1">
      <c r="A377" s="35"/>
      <c r="B377" s="36"/>
      <c r="C377" s="224" t="s">
        <v>954</v>
      </c>
      <c r="D377" s="224" t="s">
        <v>190</v>
      </c>
      <c r="E377" s="225" t="s">
        <v>955</v>
      </c>
      <c r="F377" s="226" t="s">
        <v>956</v>
      </c>
      <c r="G377" s="227" t="s">
        <v>235</v>
      </c>
      <c r="H377" s="228">
        <v>34.5</v>
      </c>
      <c r="I377" s="229"/>
      <c r="J377" s="230">
        <f>ROUND(I377*H377,2)</f>
        <v>0</v>
      </c>
      <c r="K377" s="231"/>
      <c r="L377" s="41"/>
      <c r="M377" s="232" t="s">
        <v>1</v>
      </c>
      <c r="N377" s="233" t="s">
        <v>38</v>
      </c>
      <c r="O377" s="88"/>
      <c r="P377" s="234">
        <f>O377*H377</f>
        <v>0</v>
      </c>
      <c r="Q377" s="234">
        <v>0</v>
      </c>
      <c r="R377" s="234">
        <f>Q377*H377</f>
        <v>0</v>
      </c>
      <c r="S377" s="234">
        <v>0</v>
      </c>
      <c r="T377" s="235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36" t="s">
        <v>219</v>
      </c>
      <c r="AT377" s="236" t="s">
        <v>190</v>
      </c>
      <c r="AU377" s="236" t="s">
        <v>83</v>
      </c>
      <c r="AY377" s="14" t="s">
        <v>188</v>
      </c>
      <c r="BE377" s="237">
        <f>IF(N377="základní",J377,0)</f>
        <v>0</v>
      </c>
      <c r="BF377" s="237">
        <f>IF(N377="snížená",J377,0)</f>
        <v>0</v>
      </c>
      <c r="BG377" s="237">
        <f>IF(N377="zákl. přenesená",J377,0)</f>
        <v>0</v>
      </c>
      <c r="BH377" s="237">
        <f>IF(N377="sníž. přenesená",J377,0)</f>
        <v>0</v>
      </c>
      <c r="BI377" s="237">
        <f>IF(N377="nulová",J377,0)</f>
        <v>0</v>
      </c>
      <c r="BJ377" s="14" t="s">
        <v>81</v>
      </c>
      <c r="BK377" s="237">
        <f>ROUND(I377*H377,2)</f>
        <v>0</v>
      </c>
      <c r="BL377" s="14" t="s">
        <v>219</v>
      </c>
      <c r="BM377" s="236" t="s">
        <v>957</v>
      </c>
    </row>
    <row r="378" s="2" customFormat="1" ht="24.15" customHeight="1">
      <c r="A378" s="35"/>
      <c r="B378" s="36"/>
      <c r="C378" s="224" t="s">
        <v>578</v>
      </c>
      <c r="D378" s="224" t="s">
        <v>190</v>
      </c>
      <c r="E378" s="225" t="s">
        <v>958</v>
      </c>
      <c r="F378" s="226" t="s">
        <v>959</v>
      </c>
      <c r="G378" s="227" t="s">
        <v>235</v>
      </c>
      <c r="H378" s="228">
        <v>19</v>
      </c>
      <c r="I378" s="229"/>
      <c r="J378" s="230">
        <f>ROUND(I378*H378,2)</f>
        <v>0</v>
      </c>
      <c r="K378" s="231"/>
      <c r="L378" s="41"/>
      <c r="M378" s="232" t="s">
        <v>1</v>
      </c>
      <c r="N378" s="233" t="s">
        <v>38</v>
      </c>
      <c r="O378" s="88"/>
      <c r="P378" s="234">
        <f>O378*H378</f>
        <v>0</v>
      </c>
      <c r="Q378" s="234">
        <v>0</v>
      </c>
      <c r="R378" s="234">
        <f>Q378*H378</f>
        <v>0</v>
      </c>
      <c r="S378" s="234">
        <v>0</v>
      </c>
      <c r="T378" s="235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36" t="s">
        <v>219</v>
      </c>
      <c r="AT378" s="236" t="s">
        <v>190</v>
      </c>
      <c r="AU378" s="236" t="s">
        <v>83</v>
      </c>
      <c r="AY378" s="14" t="s">
        <v>188</v>
      </c>
      <c r="BE378" s="237">
        <f>IF(N378="základní",J378,0)</f>
        <v>0</v>
      </c>
      <c r="BF378" s="237">
        <f>IF(N378="snížená",J378,0)</f>
        <v>0</v>
      </c>
      <c r="BG378" s="237">
        <f>IF(N378="zákl. přenesená",J378,0)</f>
        <v>0</v>
      </c>
      <c r="BH378" s="237">
        <f>IF(N378="sníž. přenesená",J378,0)</f>
        <v>0</v>
      </c>
      <c r="BI378" s="237">
        <f>IF(N378="nulová",J378,0)</f>
        <v>0</v>
      </c>
      <c r="BJ378" s="14" t="s">
        <v>81</v>
      </c>
      <c r="BK378" s="237">
        <f>ROUND(I378*H378,2)</f>
        <v>0</v>
      </c>
      <c r="BL378" s="14" t="s">
        <v>219</v>
      </c>
      <c r="BM378" s="236" t="s">
        <v>960</v>
      </c>
    </row>
    <row r="379" s="2" customFormat="1" ht="49.05" customHeight="1">
      <c r="A379" s="35"/>
      <c r="B379" s="36"/>
      <c r="C379" s="224" t="s">
        <v>961</v>
      </c>
      <c r="D379" s="224" t="s">
        <v>190</v>
      </c>
      <c r="E379" s="225" t="s">
        <v>962</v>
      </c>
      <c r="F379" s="226" t="s">
        <v>963</v>
      </c>
      <c r="G379" s="227" t="s">
        <v>207</v>
      </c>
      <c r="H379" s="228">
        <v>2.5609999999999999</v>
      </c>
      <c r="I379" s="229"/>
      <c r="J379" s="230">
        <f>ROUND(I379*H379,2)</f>
        <v>0</v>
      </c>
      <c r="K379" s="231"/>
      <c r="L379" s="41"/>
      <c r="M379" s="232" t="s">
        <v>1</v>
      </c>
      <c r="N379" s="233" t="s">
        <v>38</v>
      </c>
      <c r="O379" s="88"/>
      <c r="P379" s="234">
        <f>O379*H379</f>
        <v>0</v>
      </c>
      <c r="Q379" s="234">
        <v>0</v>
      </c>
      <c r="R379" s="234">
        <f>Q379*H379</f>
        <v>0</v>
      </c>
      <c r="S379" s="234">
        <v>0</v>
      </c>
      <c r="T379" s="235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36" t="s">
        <v>219</v>
      </c>
      <c r="AT379" s="236" t="s">
        <v>190</v>
      </c>
      <c r="AU379" s="236" t="s">
        <v>83</v>
      </c>
      <c r="AY379" s="14" t="s">
        <v>188</v>
      </c>
      <c r="BE379" s="237">
        <f>IF(N379="základní",J379,0)</f>
        <v>0</v>
      </c>
      <c r="BF379" s="237">
        <f>IF(N379="snížená",J379,0)</f>
        <v>0</v>
      </c>
      <c r="BG379" s="237">
        <f>IF(N379="zákl. přenesená",J379,0)</f>
        <v>0</v>
      </c>
      <c r="BH379" s="237">
        <f>IF(N379="sníž. přenesená",J379,0)</f>
        <v>0</v>
      </c>
      <c r="BI379" s="237">
        <f>IF(N379="nulová",J379,0)</f>
        <v>0</v>
      </c>
      <c r="BJ379" s="14" t="s">
        <v>81</v>
      </c>
      <c r="BK379" s="237">
        <f>ROUND(I379*H379,2)</f>
        <v>0</v>
      </c>
      <c r="BL379" s="14" t="s">
        <v>219</v>
      </c>
      <c r="BM379" s="236" t="s">
        <v>964</v>
      </c>
    </row>
    <row r="380" s="12" customFormat="1" ht="22.8" customHeight="1">
      <c r="A380" s="12"/>
      <c r="B380" s="208"/>
      <c r="C380" s="209"/>
      <c r="D380" s="210" t="s">
        <v>72</v>
      </c>
      <c r="E380" s="222" t="s">
        <v>965</v>
      </c>
      <c r="F380" s="222" t="s">
        <v>966</v>
      </c>
      <c r="G380" s="209"/>
      <c r="H380" s="209"/>
      <c r="I380" s="212"/>
      <c r="J380" s="223">
        <f>BK380</f>
        <v>0</v>
      </c>
      <c r="K380" s="209"/>
      <c r="L380" s="214"/>
      <c r="M380" s="215"/>
      <c r="N380" s="216"/>
      <c r="O380" s="216"/>
      <c r="P380" s="217">
        <f>SUM(P381:P395)</f>
        <v>0</v>
      </c>
      <c r="Q380" s="216"/>
      <c r="R380" s="217">
        <f>SUM(R381:R395)</f>
        <v>0</v>
      </c>
      <c r="S380" s="216"/>
      <c r="T380" s="218">
        <f>SUM(T381:T395)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19" t="s">
        <v>83</v>
      </c>
      <c r="AT380" s="220" t="s">
        <v>72</v>
      </c>
      <c r="AU380" s="220" t="s">
        <v>81</v>
      </c>
      <c r="AY380" s="219" t="s">
        <v>188</v>
      </c>
      <c r="BK380" s="221">
        <f>SUM(BK381:BK395)</f>
        <v>0</v>
      </c>
    </row>
    <row r="381" s="2" customFormat="1" ht="24.15" customHeight="1">
      <c r="A381" s="35"/>
      <c r="B381" s="36"/>
      <c r="C381" s="224" t="s">
        <v>579</v>
      </c>
      <c r="D381" s="224" t="s">
        <v>190</v>
      </c>
      <c r="E381" s="225" t="s">
        <v>967</v>
      </c>
      <c r="F381" s="226" t="s">
        <v>968</v>
      </c>
      <c r="G381" s="227" t="s">
        <v>223</v>
      </c>
      <c r="H381" s="228">
        <v>371.38400000000001</v>
      </c>
      <c r="I381" s="229"/>
      <c r="J381" s="230">
        <f>ROUND(I381*H381,2)</f>
        <v>0</v>
      </c>
      <c r="K381" s="231"/>
      <c r="L381" s="41"/>
      <c r="M381" s="232" t="s">
        <v>1</v>
      </c>
      <c r="N381" s="233" t="s">
        <v>38</v>
      </c>
      <c r="O381" s="88"/>
      <c r="P381" s="234">
        <f>O381*H381</f>
        <v>0</v>
      </c>
      <c r="Q381" s="234">
        <v>0</v>
      </c>
      <c r="R381" s="234">
        <f>Q381*H381</f>
        <v>0</v>
      </c>
      <c r="S381" s="234">
        <v>0</v>
      </c>
      <c r="T381" s="235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36" t="s">
        <v>219</v>
      </c>
      <c r="AT381" s="236" t="s">
        <v>190</v>
      </c>
      <c r="AU381" s="236" t="s">
        <v>83</v>
      </c>
      <c r="AY381" s="14" t="s">
        <v>188</v>
      </c>
      <c r="BE381" s="237">
        <f>IF(N381="základní",J381,0)</f>
        <v>0</v>
      </c>
      <c r="BF381" s="237">
        <f>IF(N381="snížená",J381,0)</f>
        <v>0</v>
      </c>
      <c r="BG381" s="237">
        <f>IF(N381="zákl. přenesená",J381,0)</f>
        <v>0</v>
      </c>
      <c r="BH381" s="237">
        <f>IF(N381="sníž. přenesená",J381,0)</f>
        <v>0</v>
      </c>
      <c r="BI381" s="237">
        <f>IF(N381="nulová",J381,0)</f>
        <v>0</v>
      </c>
      <c r="BJ381" s="14" t="s">
        <v>81</v>
      </c>
      <c r="BK381" s="237">
        <f>ROUND(I381*H381,2)</f>
        <v>0</v>
      </c>
      <c r="BL381" s="14" t="s">
        <v>219</v>
      </c>
      <c r="BM381" s="236" t="s">
        <v>969</v>
      </c>
    </row>
    <row r="382" s="2" customFormat="1" ht="24.15" customHeight="1">
      <c r="A382" s="35"/>
      <c r="B382" s="36"/>
      <c r="C382" s="224" t="s">
        <v>970</v>
      </c>
      <c r="D382" s="224" t="s">
        <v>190</v>
      </c>
      <c r="E382" s="225" t="s">
        <v>971</v>
      </c>
      <c r="F382" s="226" t="s">
        <v>972</v>
      </c>
      <c r="G382" s="227" t="s">
        <v>254</v>
      </c>
      <c r="H382" s="228">
        <v>500</v>
      </c>
      <c r="I382" s="229"/>
      <c r="J382" s="230">
        <f>ROUND(I382*H382,2)</f>
        <v>0</v>
      </c>
      <c r="K382" s="231"/>
      <c r="L382" s="41"/>
      <c r="M382" s="232" t="s">
        <v>1</v>
      </c>
      <c r="N382" s="233" t="s">
        <v>38</v>
      </c>
      <c r="O382" s="88"/>
      <c r="P382" s="234">
        <f>O382*H382</f>
        <v>0</v>
      </c>
      <c r="Q382" s="234">
        <v>0</v>
      </c>
      <c r="R382" s="234">
        <f>Q382*H382</f>
        <v>0</v>
      </c>
      <c r="S382" s="234">
        <v>0</v>
      </c>
      <c r="T382" s="235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36" t="s">
        <v>219</v>
      </c>
      <c r="AT382" s="236" t="s">
        <v>190</v>
      </c>
      <c r="AU382" s="236" t="s">
        <v>83</v>
      </c>
      <c r="AY382" s="14" t="s">
        <v>188</v>
      </c>
      <c r="BE382" s="237">
        <f>IF(N382="základní",J382,0)</f>
        <v>0</v>
      </c>
      <c r="BF382" s="237">
        <f>IF(N382="snížená",J382,0)</f>
        <v>0</v>
      </c>
      <c r="BG382" s="237">
        <f>IF(N382="zákl. přenesená",J382,0)</f>
        <v>0</v>
      </c>
      <c r="BH382" s="237">
        <f>IF(N382="sníž. přenesená",J382,0)</f>
        <v>0</v>
      </c>
      <c r="BI382" s="237">
        <f>IF(N382="nulová",J382,0)</f>
        <v>0</v>
      </c>
      <c r="BJ382" s="14" t="s">
        <v>81</v>
      </c>
      <c r="BK382" s="237">
        <f>ROUND(I382*H382,2)</f>
        <v>0</v>
      </c>
      <c r="BL382" s="14" t="s">
        <v>219</v>
      </c>
      <c r="BM382" s="236" t="s">
        <v>973</v>
      </c>
    </row>
    <row r="383" s="2" customFormat="1" ht="14.4" customHeight="1">
      <c r="A383" s="35"/>
      <c r="B383" s="36"/>
      <c r="C383" s="238" t="s">
        <v>583</v>
      </c>
      <c r="D383" s="238" t="s">
        <v>216</v>
      </c>
      <c r="E383" s="239" t="s">
        <v>974</v>
      </c>
      <c r="F383" s="240" t="s">
        <v>975</v>
      </c>
      <c r="G383" s="241" t="s">
        <v>254</v>
      </c>
      <c r="H383" s="242">
        <v>500</v>
      </c>
      <c r="I383" s="243"/>
      <c r="J383" s="244">
        <f>ROUND(I383*H383,2)</f>
        <v>0</v>
      </c>
      <c r="K383" s="245"/>
      <c r="L383" s="246"/>
      <c r="M383" s="247" t="s">
        <v>1</v>
      </c>
      <c r="N383" s="248" t="s">
        <v>38</v>
      </c>
      <c r="O383" s="88"/>
      <c r="P383" s="234">
        <f>O383*H383</f>
        <v>0</v>
      </c>
      <c r="Q383" s="234">
        <v>0</v>
      </c>
      <c r="R383" s="234">
        <f>Q383*H383</f>
        <v>0</v>
      </c>
      <c r="S383" s="234">
        <v>0</v>
      </c>
      <c r="T383" s="235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36" t="s">
        <v>250</v>
      </c>
      <c r="AT383" s="236" t="s">
        <v>216</v>
      </c>
      <c r="AU383" s="236" t="s">
        <v>83</v>
      </c>
      <c r="AY383" s="14" t="s">
        <v>188</v>
      </c>
      <c r="BE383" s="237">
        <f>IF(N383="základní",J383,0)</f>
        <v>0</v>
      </c>
      <c r="BF383" s="237">
        <f>IF(N383="snížená",J383,0)</f>
        <v>0</v>
      </c>
      <c r="BG383" s="237">
        <f>IF(N383="zákl. přenesená",J383,0)</f>
        <v>0</v>
      </c>
      <c r="BH383" s="237">
        <f>IF(N383="sníž. přenesená",J383,0)</f>
        <v>0</v>
      </c>
      <c r="BI383" s="237">
        <f>IF(N383="nulová",J383,0)</f>
        <v>0</v>
      </c>
      <c r="BJ383" s="14" t="s">
        <v>81</v>
      </c>
      <c r="BK383" s="237">
        <f>ROUND(I383*H383,2)</f>
        <v>0</v>
      </c>
      <c r="BL383" s="14" t="s">
        <v>219</v>
      </c>
      <c r="BM383" s="236" t="s">
        <v>976</v>
      </c>
    </row>
    <row r="384" s="2" customFormat="1" ht="24.15" customHeight="1">
      <c r="A384" s="35"/>
      <c r="B384" s="36"/>
      <c r="C384" s="224" t="s">
        <v>977</v>
      </c>
      <c r="D384" s="224" t="s">
        <v>190</v>
      </c>
      <c r="E384" s="225" t="s">
        <v>978</v>
      </c>
      <c r="F384" s="226" t="s">
        <v>979</v>
      </c>
      <c r="G384" s="227" t="s">
        <v>254</v>
      </c>
      <c r="H384" s="228">
        <v>165</v>
      </c>
      <c r="I384" s="229"/>
      <c r="J384" s="230">
        <f>ROUND(I384*H384,2)</f>
        <v>0</v>
      </c>
      <c r="K384" s="231"/>
      <c r="L384" s="41"/>
      <c r="M384" s="232" t="s">
        <v>1</v>
      </c>
      <c r="N384" s="233" t="s">
        <v>38</v>
      </c>
      <c r="O384" s="88"/>
      <c r="P384" s="234">
        <f>O384*H384</f>
        <v>0</v>
      </c>
      <c r="Q384" s="234">
        <v>0</v>
      </c>
      <c r="R384" s="234">
        <f>Q384*H384</f>
        <v>0</v>
      </c>
      <c r="S384" s="234">
        <v>0</v>
      </c>
      <c r="T384" s="235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36" t="s">
        <v>219</v>
      </c>
      <c r="AT384" s="236" t="s">
        <v>190</v>
      </c>
      <c r="AU384" s="236" t="s">
        <v>83</v>
      </c>
      <c r="AY384" s="14" t="s">
        <v>188</v>
      </c>
      <c r="BE384" s="237">
        <f>IF(N384="základní",J384,0)</f>
        <v>0</v>
      </c>
      <c r="BF384" s="237">
        <f>IF(N384="snížená",J384,0)</f>
        <v>0</v>
      </c>
      <c r="BG384" s="237">
        <f>IF(N384="zákl. přenesená",J384,0)</f>
        <v>0</v>
      </c>
      <c r="BH384" s="237">
        <f>IF(N384="sníž. přenesená",J384,0)</f>
        <v>0</v>
      </c>
      <c r="BI384" s="237">
        <f>IF(N384="nulová",J384,0)</f>
        <v>0</v>
      </c>
      <c r="BJ384" s="14" t="s">
        <v>81</v>
      </c>
      <c r="BK384" s="237">
        <f>ROUND(I384*H384,2)</f>
        <v>0</v>
      </c>
      <c r="BL384" s="14" t="s">
        <v>219</v>
      </c>
      <c r="BM384" s="236" t="s">
        <v>980</v>
      </c>
    </row>
    <row r="385" s="2" customFormat="1" ht="14.4" customHeight="1">
      <c r="A385" s="35"/>
      <c r="B385" s="36"/>
      <c r="C385" s="238" t="s">
        <v>588</v>
      </c>
      <c r="D385" s="238" t="s">
        <v>216</v>
      </c>
      <c r="E385" s="239" t="s">
        <v>981</v>
      </c>
      <c r="F385" s="240" t="s">
        <v>982</v>
      </c>
      <c r="G385" s="241" t="s">
        <v>254</v>
      </c>
      <c r="H385" s="242">
        <v>165</v>
      </c>
      <c r="I385" s="243"/>
      <c r="J385" s="244">
        <f>ROUND(I385*H385,2)</f>
        <v>0</v>
      </c>
      <c r="K385" s="245"/>
      <c r="L385" s="246"/>
      <c r="M385" s="247" t="s">
        <v>1</v>
      </c>
      <c r="N385" s="248" t="s">
        <v>38</v>
      </c>
      <c r="O385" s="88"/>
      <c r="P385" s="234">
        <f>O385*H385</f>
        <v>0</v>
      </c>
      <c r="Q385" s="234">
        <v>0</v>
      </c>
      <c r="R385" s="234">
        <f>Q385*H385</f>
        <v>0</v>
      </c>
      <c r="S385" s="234">
        <v>0</v>
      </c>
      <c r="T385" s="235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36" t="s">
        <v>250</v>
      </c>
      <c r="AT385" s="236" t="s">
        <v>216</v>
      </c>
      <c r="AU385" s="236" t="s">
        <v>83</v>
      </c>
      <c r="AY385" s="14" t="s">
        <v>188</v>
      </c>
      <c r="BE385" s="237">
        <f>IF(N385="základní",J385,0)</f>
        <v>0</v>
      </c>
      <c r="BF385" s="237">
        <f>IF(N385="snížená",J385,0)</f>
        <v>0</v>
      </c>
      <c r="BG385" s="237">
        <f>IF(N385="zákl. přenesená",J385,0)</f>
        <v>0</v>
      </c>
      <c r="BH385" s="237">
        <f>IF(N385="sníž. přenesená",J385,0)</f>
        <v>0</v>
      </c>
      <c r="BI385" s="237">
        <f>IF(N385="nulová",J385,0)</f>
        <v>0</v>
      </c>
      <c r="BJ385" s="14" t="s">
        <v>81</v>
      </c>
      <c r="BK385" s="237">
        <f>ROUND(I385*H385,2)</f>
        <v>0</v>
      </c>
      <c r="BL385" s="14" t="s">
        <v>219</v>
      </c>
      <c r="BM385" s="236" t="s">
        <v>983</v>
      </c>
    </row>
    <row r="386" s="2" customFormat="1" ht="24.15" customHeight="1">
      <c r="A386" s="35"/>
      <c r="B386" s="36"/>
      <c r="C386" s="224" t="s">
        <v>984</v>
      </c>
      <c r="D386" s="224" t="s">
        <v>190</v>
      </c>
      <c r="E386" s="225" t="s">
        <v>985</v>
      </c>
      <c r="F386" s="226" t="s">
        <v>986</v>
      </c>
      <c r="G386" s="227" t="s">
        <v>254</v>
      </c>
      <c r="H386" s="228">
        <v>48</v>
      </c>
      <c r="I386" s="229"/>
      <c r="J386" s="230">
        <f>ROUND(I386*H386,2)</f>
        <v>0</v>
      </c>
      <c r="K386" s="231"/>
      <c r="L386" s="41"/>
      <c r="M386" s="232" t="s">
        <v>1</v>
      </c>
      <c r="N386" s="233" t="s">
        <v>38</v>
      </c>
      <c r="O386" s="88"/>
      <c r="P386" s="234">
        <f>O386*H386</f>
        <v>0</v>
      </c>
      <c r="Q386" s="234">
        <v>0</v>
      </c>
      <c r="R386" s="234">
        <f>Q386*H386</f>
        <v>0</v>
      </c>
      <c r="S386" s="234">
        <v>0</v>
      </c>
      <c r="T386" s="235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36" t="s">
        <v>219</v>
      </c>
      <c r="AT386" s="236" t="s">
        <v>190</v>
      </c>
      <c r="AU386" s="236" t="s">
        <v>83</v>
      </c>
      <c r="AY386" s="14" t="s">
        <v>188</v>
      </c>
      <c r="BE386" s="237">
        <f>IF(N386="základní",J386,0)</f>
        <v>0</v>
      </c>
      <c r="BF386" s="237">
        <f>IF(N386="snížená",J386,0)</f>
        <v>0</v>
      </c>
      <c r="BG386" s="237">
        <f>IF(N386="zákl. přenesená",J386,0)</f>
        <v>0</v>
      </c>
      <c r="BH386" s="237">
        <f>IF(N386="sníž. přenesená",J386,0)</f>
        <v>0</v>
      </c>
      <c r="BI386" s="237">
        <f>IF(N386="nulová",J386,0)</f>
        <v>0</v>
      </c>
      <c r="BJ386" s="14" t="s">
        <v>81</v>
      </c>
      <c r="BK386" s="237">
        <f>ROUND(I386*H386,2)</f>
        <v>0</v>
      </c>
      <c r="BL386" s="14" t="s">
        <v>219</v>
      </c>
      <c r="BM386" s="236" t="s">
        <v>987</v>
      </c>
    </row>
    <row r="387" s="2" customFormat="1" ht="14.4" customHeight="1">
      <c r="A387" s="35"/>
      <c r="B387" s="36"/>
      <c r="C387" s="238" t="s">
        <v>592</v>
      </c>
      <c r="D387" s="238" t="s">
        <v>216</v>
      </c>
      <c r="E387" s="239" t="s">
        <v>988</v>
      </c>
      <c r="F387" s="240" t="s">
        <v>989</v>
      </c>
      <c r="G387" s="241" t="s">
        <v>254</v>
      </c>
      <c r="H387" s="242">
        <v>48</v>
      </c>
      <c r="I387" s="243"/>
      <c r="J387" s="244">
        <f>ROUND(I387*H387,2)</f>
        <v>0</v>
      </c>
      <c r="K387" s="245"/>
      <c r="L387" s="246"/>
      <c r="M387" s="247" t="s">
        <v>1</v>
      </c>
      <c r="N387" s="248" t="s">
        <v>38</v>
      </c>
      <c r="O387" s="88"/>
      <c r="P387" s="234">
        <f>O387*H387</f>
        <v>0</v>
      </c>
      <c r="Q387" s="234">
        <v>0</v>
      </c>
      <c r="R387" s="234">
        <f>Q387*H387</f>
        <v>0</v>
      </c>
      <c r="S387" s="234">
        <v>0</v>
      </c>
      <c r="T387" s="235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36" t="s">
        <v>250</v>
      </c>
      <c r="AT387" s="236" t="s">
        <v>216</v>
      </c>
      <c r="AU387" s="236" t="s">
        <v>83</v>
      </c>
      <c r="AY387" s="14" t="s">
        <v>188</v>
      </c>
      <c r="BE387" s="237">
        <f>IF(N387="základní",J387,0)</f>
        <v>0</v>
      </c>
      <c r="BF387" s="237">
        <f>IF(N387="snížená",J387,0)</f>
        <v>0</v>
      </c>
      <c r="BG387" s="237">
        <f>IF(N387="zákl. přenesená",J387,0)</f>
        <v>0</v>
      </c>
      <c r="BH387" s="237">
        <f>IF(N387="sníž. přenesená",J387,0)</f>
        <v>0</v>
      </c>
      <c r="BI387" s="237">
        <f>IF(N387="nulová",J387,0)</f>
        <v>0</v>
      </c>
      <c r="BJ387" s="14" t="s">
        <v>81</v>
      </c>
      <c r="BK387" s="237">
        <f>ROUND(I387*H387,2)</f>
        <v>0</v>
      </c>
      <c r="BL387" s="14" t="s">
        <v>219</v>
      </c>
      <c r="BM387" s="236" t="s">
        <v>990</v>
      </c>
    </row>
    <row r="388" s="2" customFormat="1" ht="37.8" customHeight="1">
      <c r="A388" s="35"/>
      <c r="B388" s="36"/>
      <c r="C388" s="224" t="s">
        <v>991</v>
      </c>
      <c r="D388" s="224" t="s">
        <v>190</v>
      </c>
      <c r="E388" s="225" t="s">
        <v>992</v>
      </c>
      <c r="F388" s="226" t="s">
        <v>993</v>
      </c>
      <c r="G388" s="227" t="s">
        <v>223</v>
      </c>
      <c r="H388" s="228">
        <v>306.61099999999999</v>
      </c>
      <c r="I388" s="229"/>
      <c r="J388" s="230">
        <f>ROUND(I388*H388,2)</f>
        <v>0</v>
      </c>
      <c r="K388" s="231"/>
      <c r="L388" s="41"/>
      <c r="M388" s="232" t="s">
        <v>1</v>
      </c>
      <c r="N388" s="233" t="s">
        <v>38</v>
      </c>
      <c r="O388" s="88"/>
      <c r="P388" s="234">
        <f>O388*H388</f>
        <v>0</v>
      </c>
      <c r="Q388" s="234">
        <v>0</v>
      </c>
      <c r="R388" s="234">
        <f>Q388*H388</f>
        <v>0</v>
      </c>
      <c r="S388" s="234">
        <v>0</v>
      </c>
      <c r="T388" s="235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36" t="s">
        <v>219</v>
      </c>
      <c r="AT388" s="236" t="s">
        <v>190</v>
      </c>
      <c r="AU388" s="236" t="s">
        <v>83</v>
      </c>
      <c r="AY388" s="14" t="s">
        <v>188</v>
      </c>
      <c r="BE388" s="237">
        <f>IF(N388="základní",J388,0)</f>
        <v>0</v>
      </c>
      <c r="BF388" s="237">
        <f>IF(N388="snížená",J388,0)</f>
        <v>0</v>
      </c>
      <c r="BG388" s="237">
        <f>IF(N388="zákl. přenesená",J388,0)</f>
        <v>0</v>
      </c>
      <c r="BH388" s="237">
        <f>IF(N388="sníž. přenesená",J388,0)</f>
        <v>0</v>
      </c>
      <c r="BI388" s="237">
        <f>IF(N388="nulová",J388,0)</f>
        <v>0</v>
      </c>
      <c r="BJ388" s="14" t="s">
        <v>81</v>
      </c>
      <c r="BK388" s="237">
        <f>ROUND(I388*H388,2)</f>
        <v>0</v>
      </c>
      <c r="BL388" s="14" t="s">
        <v>219</v>
      </c>
      <c r="BM388" s="236" t="s">
        <v>994</v>
      </c>
    </row>
    <row r="389" s="2" customFormat="1" ht="37.8" customHeight="1">
      <c r="A389" s="35"/>
      <c r="B389" s="36"/>
      <c r="C389" s="238" t="s">
        <v>595</v>
      </c>
      <c r="D389" s="238" t="s">
        <v>216</v>
      </c>
      <c r="E389" s="239" t="s">
        <v>995</v>
      </c>
      <c r="F389" s="240" t="s">
        <v>996</v>
      </c>
      <c r="G389" s="241" t="s">
        <v>223</v>
      </c>
      <c r="H389" s="242">
        <v>337.27199999999999</v>
      </c>
      <c r="I389" s="243"/>
      <c r="J389" s="244">
        <f>ROUND(I389*H389,2)</f>
        <v>0</v>
      </c>
      <c r="K389" s="245"/>
      <c r="L389" s="246"/>
      <c r="M389" s="247" t="s">
        <v>1</v>
      </c>
      <c r="N389" s="248" t="s">
        <v>38</v>
      </c>
      <c r="O389" s="88"/>
      <c r="P389" s="234">
        <f>O389*H389</f>
        <v>0</v>
      </c>
      <c r="Q389" s="234">
        <v>0</v>
      </c>
      <c r="R389" s="234">
        <f>Q389*H389</f>
        <v>0</v>
      </c>
      <c r="S389" s="234">
        <v>0</v>
      </c>
      <c r="T389" s="235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36" t="s">
        <v>250</v>
      </c>
      <c r="AT389" s="236" t="s">
        <v>216</v>
      </c>
      <c r="AU389" s="236" t="s">
        <v>83</v>
      </c>
      <c r="AY389" s="14" t="s">
        <v>188</v>
      </c>
      <c r="BE389" s="237">
        <f>IF(N389="základní",J389,0)</f>
        <v>0</v>
      </c>
      <c r="BF389" s="237">
        <f>IF(N389="snížená",J389,0)</f>
        <v>0</v>
      </c>
      <c r="BG389" s="237">
        <f>IF(N389="zákl. přenesená",J389,0)</f>
        <v>0</v>
      </c>
      <c r="BH389" s="237">
        <f>IF(N389="sníž. přenesená",J389,0)</f>
        <v>0</v>
      </c>
      <c r="BI389" s="237">
        <f>IF(N389="nulová",J389,0)</f>
        <v>0</v>
      </c>
      <c r="BJ389" s="14" t="s">
        <v>81</v>
      </c>
      <c r="BK389" s="237">
        <f>ROUND(I389*H389,2)</f>
        <v>0</v>
      </c>
      <c r="BL389" s="14" t="s">
        <v>219</v>
      </c>
      <c r="BM389" s="236" t="s">
        <v>997</v>
      </c>
    </row>
    <row r="390" s="2" customFormat="1" ht="37.8" customHeight="1">
      <c r="A390" s="35"/>
      <c r="B390" s="36"/>
      <c r="C390" s="224" t="s">
        <v>998</v>
      </c>
      <c r="D390" s="224" t="s">
        <v>190</v>
      </c>
      <c r="E390" s="225" t="s">
        <v>999</v>
      </c>
      <c r="F390" s="226" t="s">
        <v>1000</v>
      </c>
      <c r="G390" s="227" t="s">
        <v>223</v>
      </c>
      <c r="H390" s="228">
        <v>371.38400000000001</v>
      </c>
      <c r="I390" s="229"/>
      <c r="J390" s="230">
        <f>ROUND(I390*H390,2)</f>
        <v>0</v>
      </c>
      <c r="K390" s="231"/>
      <c r="L390" s="41"/>
      <c r="M390" s="232" t="s">
        <v>1</v>
      </c>
      <c r="N390" s="233" t="s">
        <v>38</v>
      </c>
      <c r="O390" s="88"/>
      <c r="P390" s="234">
        <f>O390*H390</f>
        <v>0</v>
      </c>
      <c r="Q390" s="234">
        <v>0</v>
      </c>
      <c r="R390" s="234">
        <f>Q390*H390</f>
        <v>0</v>
      </c>
      <c r="S390" s="234">
        <v>0</v>
      </c>
      <c r="T390" s="235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36" t="s">
        <v>219</v>
      </c>
      <c r="AT390" s="236" t="s">
        <v>190</v>
      </c>
      <c r="AU390" s="236" t="s">
        <v>83</v>
      </c>
      <c r="AY390" s="14" t="s">
        <v>188</v>
      </c>
      <c r="BE390" s="237">
        <f>IF(N390="základní",J390,0)</f>
        <v>0</v>
      </c>
      <c r="BF390" s="237">
        <f>IF(N390="snížená",J390,0)</f>
        <v>0</v>
      </c>
      <c r="BG390" s="237">
        <f>IF(N390="zákl. přenesená",J390,0)</f>
        <v>0</v>
      </c>
      <c r="BH390" s="237">
        <f>IF(N390="sníž. přenesená",J390,0)</f>
        <v>0</v>
      </c>
      <c r="BI390" s="237">
        <f>IF(N390="nulová",J390,0)</f>
        <v>0</v>
      </c>
      <c r="BJ390" s="14" t="s">
        <v>81</v>
      </c>
      <c r="BK390" s="237">
        <f>ROUND(I390*H390,2)</f>
        <v>0</v>
      </c>
      <c r="BL390" s="14" t="s">
        <v>219</v>
      </c>
      <c r="BM390" s="236" t="s">
        <v>1001</v>
      </c>
    </row>
    <row r="391" s="2" customFormat="1" ht="37.8" customHeight="1">
      <c r="A391" s="35"/>
      <c r="B391" s="36"/>
      <c r="C391" s="238" t="s">
        <v>599</v>
      </c>
      <c r="D391" s="238" t="s">
        <v>216</v>
      </c>
      <c r="E391" s="239" t="s">
        <v>995</v>
      </c>
      <c r="F391" s="240" t="s">
        <v>996</v>
      </c>
      <c r="G391" s="241" t="s">
        <v>223</v>
      </c>
      <c r="H391" s="242">
        <v>408.52199999999999</v>
      </c>
      <c r="I391" s="243"/>
      <c r="J391" s="244">
        <f>ROUND(I391*H391,2)</f>
        <v>0</v>
      </c>
      <c r="K391" s="245"/>
      <c r="L391" s="246"/>
      <c r="M391" s="247" t="s">
        <v>1</v>
      </c>
      <c r="N391" s="248" t="s">
        <v>38</v>
      </c>
      <c r="O391" s="88"/>
      <c r="P391" s="234">
        <f>O391*H391</f>
        <v>0</v>
      </c>
      <c r="Q391" s="234">
        <v>0</v>
      </c>
      <c r="R391" s="234">
        <f>Q391*H391</f>
        <v>0</v>
      </c>
      <c r="S391" s="234">
        <v>0</v>
      </c>
      <c r="T391" s="235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36" t="s">
        <v>250</v>
      </c>
      <c r="AT391" s="236" t="s">
        <v>216</v>
      </c>
      <c r="AU391" s="236" t="s">
        <v>83</v>
      </c>
      <c r="AY391" s="14" t="s">
        <v>188</v>
      </c>
      <c r="BE391" s="237">
        <f>IF(N391="základní",J391,0)</f>
        <v>0</v>
      </c>
      <c r="BF391" s="237">
        <f>IF(N391="snížená",J391,0)</f>
        <v>0</v>
      </c>
      <c r="BG391" s="237">
        <f>IF(N391="zákl. přenesená",J391,0)</f>
        <v>0</v>
      </c>
      <c r="BH391" s="237">
        <f>IF(N391="sníž. přenesená",J391,0)</f>
        <v>0</v>
      </c>
      <c r="BI391" s="237">
        <f>IF(N391="nulová",J391,0)</f>
        <v>0</v>
      </c>
      <c r="BJ391" s="14" t="s">
        <v>81</v>
      </c>
      <c r="BK391" s="237">
        <f>ROUND(I391*H391,2)</f>
        <v>0</v>
      </c>
      <c r="BL391" s="14" t="s">
        <v>219</v>
      </c>
      <c r="BM391" s="236" t="s">
        <v>1002</v>
      </c>
    </row>
    <row r="392" s="2" customFormat="1" ht="24.15" customHeight="1">
      <c r="A392" s="35"/>
      <c r="B392" s="36"/>
      <c r="C392" s="224" t="s">
        <v>1003</v>
      </c>
      <c r="D392" s="224" t="s">
        <v>190</v>
      </c>
      <c r="E392" s="225" t="s">
        <v>1004</v>
      </c>
      <c r="F392" s="226" t="s">
        <v>1005</v>
      </c>
      <c r="G392" s="227" t="s">
        <v>235</v>
      </c>
      <c r="H392" s="228">
        <v>68.189999999999998</v>
      </c>
      <c r="I392" s="229"/>
      <c r="J392" s="230">
        <f>ROUND(I392*H392,2)</f>
        <v>0</v>
      </c>
      <c r="K392" s="231"/>
      <c r="L392" s="41"/>
      <c r="M392" s="232" t="s">
        <v>1</v>
      </c>
      <c r="N392" s="233" t="s">
        <v>38</v>
      </c>
      <c r="O392" s="88"/>
      <c r="P392" s="234">
        <f>O392*H392</f>
        <v>0</v>
      </c>
      <c r="Q392" s="234">
        <v>0</v>
      </c>
      <c r="R392" s="234">
        <f>Q392*H392</f>
        <v>0</v>
      </c>
      <c r="S392" s="234">
        <v>0</v>
      </c>
      <c r="T392" s="235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36" t="s">
        <v>219</v>
      </c>
      <c r="AT392" s="236" t="s">
        <v>190</v>
      </c>
      <c r="AU392" s="236" t="s">
        <v>83</v>
      </c>
      <c r="AY392" s="14" t="s">
        <v>188</v>
      </c>
      <c r="BE392" s="237">
        <f>IF(N392="základní",J392,0)</f>
        <v>0</v>
      </c>
      <c r="BF392" s="237">
        <f>IF(N392="snížená",J392,0)</f>
        <v>0</v>
      </c>
      <c r="BG392" s="237">
        <f>IF(N392="zákl. přenesená",J392,0)</f>
        <v>0</v>
      </c>
      <c r="BH392" s="237">
        <f>IF(N392="sníž. přenesená",J392,0)</f>
        <v>0</v>
      </c>
      <c r="BI392" s="237">
        <f>IF(N392="nulová",J392,0)</f>
        <v>0</v>
      </c>
      <c r="BJ392" s="14" t="s">
        <v>81</v>
      </c>
      <c r="BK392" s="237">
        <f>ROUND(I392*H392,2)</f>
        <v>0</v>
      </c>
      <c r="BL392" s="14" t="s">
        <v>219</v>
      </c>
      <c r="BM392" s="236" t="s">
        <v>1006</v>
      </c>
    </row>
    <row r="393" s="2" customFormat="1" ht="37.8" customHeight="1">
      <c r="A393" s="35"/>
      <c r="B393" s="36"/>
      <c r="C393" s="238" t="s">
        <v>600</v>
      </c>
      <c r="D393" s="238" t="s">
        <v>216</v>
      </c>
      <c r="E393" s="239" t="s">
        <v>995</v>
      </c>
      <c r="F393" s="240" t="s">
        <v>996</v>
      </c>
      <c r="G393" s="241" t="s">
        <v>223</v>
      </c>
      <c r="H393" s="242">
        <v>78.418999999999997</v>
      </c>
      <c r="I393" s="243"/>
      <c r="J393" s="244">
        <f>ROUND(I393*H393,2)</f>
        <v>0</v>
      </c>
      <c r="K393" s="245"/>
      <c r="L393" s="246"/>
      <c r="M393" s="247" t="s">
        <v>1</v>
      </c>
      <c r="N393" s="248" t="s">
        <v>38</v>
      </c>
      <c r="O393" s="88"/>
      <c r="P393" s="234">
        <f>O393*H393</f>
        <v>0</v>
      </c>
      <c r="Q393" s="234">
        <v>0</v>
      </c>
      <c r="R393" s="234">
        <f>Q393*H393</f>
        <v>0</v>
      </c>
      <c r="S393" s="234">
        <v>0</v>
      </c>
      <c r="T393" s="235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36" t="s">
        <v>250</v>
      </c>
      <c r="AT393" s="236" t="s">
        <v>216</v>
      </c>
      <c r="AU393" s="236" t="s">
        <v>83</v>
      </c>
      <c r="AY393" s="14" t="s">
        <v>188</v>
      </c>
      <c r="BE393" s="237">
        <f>IF(N393="základní",J393,0)</f>
        <v>0</v>
      </c>
      <c r="BF393" s="237">
        <f>IF(N393="snížená",J393,0)</f>
        <v>0</v>
      </c>
      <c r="BG393" s="237">
        <f>IF(N393="zákl. přenesená",J393,0)</f>
        <v>0</v>
      </c>
      <c r="BH393" s="237">
        <f>IF(N393="sníž. přenesená",J393,0)</f>
        <v>0</v>
      </c>
      <c r="BI393" s="237">
        <f>IF(N393="nulová",J393,0)</f>
        <v>0</v>
      </c>
      <c r="BJ393" s="14" t="s">
        <v>81</v>
      </c>
      <c r="BK393" s="237">
        <f>ROUND(I393*H393,2)</f>
        <v>0</v>
      </c>
      <c r="BL393" s="14" t="s">
        <v>219</v>
      </c>
      <c r="BM393" s="236" t="s">
        <v>1007</v>
      </c>
    </row>
    <row r="394" s="2" customFormat="1" ht="14.4" customHeight="1">
      <c r="A394" s="35"/>
      <c r="B394" s="36"/>
      <c r="C394" s="224" t="s">
        <v>1008</v>
      </c>
      <c r="D394" s="224" t="s">
        <v>190</v>
      </c>
      <c r="E394" s="225" t="s">
        <v>1009</v>
      </c>
      <c r="F394" s="226" t="s">
        <v>1010</v>
      </c>
      <c r="G394" s="227" t="s">
        <v>223</v>
      </c>
      <c r="H394" s="228">
        <v>677.995</v>
      </c>
      <c r="I394" s="229"/>
      <c r="J394" s="230">
        <f>ROUND(I394*H394,2)</f>
        <v>0</v>
      </c>
      <c r="K394" s="231"/>
      <c r="L394" s="41"/>
      <c r="M394" s="232" t="s">
        <v>1</v>
      </c>
      <c r="N394" s="233" t="s">
        <v>38</v>
      </c>
      <c r="O394" s="88"/>
      <c r="P394" s="234">
        <f>O394*H394</f>
        <v>0</v>
      </c>
      <c r="Q394" s="234">
        <v>0</v>
      </c>
      <c r="R394" s="234">
        <f>Q394*H394</f>
        <v>0</v>
      </c>
      <c r="S394" s="234">
        <v>0</v>
      </c>
      <c r="T394" s="235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36" t="s">
        <v>219</v>
      </c>
      <c r="AT394" s="236" t="s">
        <v>190</v>
      </c>
      <c r="AU394" s="236" t="s">
        <v>83</v>
      </c>
      <c r="AY394" s="14" t="s">
        <v>188</v>
      </c>
      <c r="BE394" s="237">
        <f>IF(N394="základní",J394,0)</f>
        <v>0</v>
      </c>
      <c r="BF394" s="237">
        <f>IF(N394="snížená",J394,0)</f>
        <v>0</v>
      </c>
      <c r="BG394" s="237">
        <f>IF(N394="zákl. přenesená",J394,0)</f>
        <v>0</v>
      </c>
      <c r="BH394" s="237">
        <f>IF(N394="sníž. přenesená",J394,0)</f>
        <v>0</v>
      </c>
      <c r="BI394" s="237">
        <f>IF(N394="nulová",J394,0)</f>
        <v>0</v>
      </c>
      <c r="BJ394" s="14" t="s">
        <v>81</v>
      </c>
      <c r="BK394" s="237">
        <f>ROUND(I394*H394,2)</f>
        <v>0</v>
      </c>
      <c r="BL394" s="14" t="s">
        <v>219</v>
      </c>
      <c r="BM394" s="236" t="s">
        <v>1011</v>
      </c>
    </row>
    <row r="395" s="2" customFormat="1" ht="49.05" customHeight="1">
      <c r="A395" s="35"/>
      <c r="B395" s="36"/>
      <c r="C395" s="224" t="s">
        <v>604</v>
      </c>
      <c r="D395" s="224" t="s">
        <v>190</v>
      </c>
      <c r="E395" s="225" t="s">
        <v>1012</v>
      </c>
      <c r="F395" s="226" t="s">
        <v>1013</v>
      </c>
      <c r="G395" s="227" t="s">
        <v>207</v>
      </c>
      <c r="H395" s="228">
        <v>0.60599999999999998</v>
      </c>
      <c r="I395" s="229"/>
      <c r="J395" s="230">
        <f>ROUND(I395*H395,2)</f>
        <v>0</v>
      </c>
      <c r="K395" s="231"/>
      <c r="L395" s="41"/>
      <c r="M395" s="232" t="s">
        <v>1</v>
      </c>
      <c r="N395" s="233" t="s">
        <v>38</v>
      </c>
      <c r="O395" s="88"/>
      <c r="P395" s="234">
        <f>O395*H395</f>
        <v>0</v>
      </c>
      <c r="Q395" s="234">
        <v>0</v>
      </c>
      <c r="R395" s="234">
        <f>Q395*H395</f>
        <v>0</v>
      </c>
      <c r="S395" s="234">
        <v>0</v>
      </c>
      <c r="T395" s="235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36" t="s">
        <v>219</v>
      </c>
      <c r="AT395" s="236" t="s">
        <v>190</v>
      </c>
      <c r="AU395" s="236" t="s">
        <v>83</v>
      </c>
      <c r="AY395" s="14" t="s">
        <v>188</v>
      </c>
      <c r="BE395" s="237">
        <f>IF(N395="základní",J395,0)</f>
        <v>0</v>
      </c>
      <c r="BF395" s="237">
        <f>IF(N395="snížená",J395,0)</f>
        <v>0</v>
      </c>
      <c r="BG395" s="237">
        <f>IF(N395="zákl. přenesená",J395,0)</f>
        <v>0</v>
      </c>
      <c r="BH395" s="237">
        <f>IF(N395="sníž. přenesená",J395,0)</f>
        <v>0</v>
      </c>
      <c r="BI395" s="237">
        <f>IF(N395="nulová",J395,0)</f>
        <v>0</v>
      </c>
      <c r="BJ395" s="14" t="s">
        <v>81</v>
      </c>
      <c r="BK395" s="237">
        <f>ROUND(I395*H395,2)</f>
        <v>0</v>
      </c>
      <c r="BL395" s="14" t="s">
        <v>219</v>
      </c>
      <c r="BM395" s="236" t="s">
        <v>1014</v>
      </c>
    </row>
    <row r="396" s="12" customFormat="1" ht="22.8" customHeight="1">
      <c r="A396" s="12"/>
      <c r="B396" s="208"/>
      <c r="C396" s="209"/>
      <c r="D396" s="210" t="s">
        <v>72</v>
      </c>
      <c r="E396" s="222" t="s">
        <v>1015</v>
      </c>
      <c r="F396" s="222" t="s">
        <v>1016</v>
      </c>
      <c r="G396" s="209"/>
      <c r="H396" s="209"/>
      <c r="I396" s="212"/>
      <c r="J396" s="223">
        <f>BK396</f>
        <v>0</v>
      </c>
      <c r="K396" s="209"/>
      <c r="L396" s="214"/>
      <c r="M396" s="215"/>
      <c r="N396" s="216"/>
      <c r="O396" s="216"/>
      <c r="P396" s="217">
        <f>SUM(P397:P429)</f>
        <v>0</v>
      </c>
      <c r="Q396" s="216"/>
      <c r="R396" s="217">
        <f>SUM(R397:R429)</f>
        <v>0</v>
      </c>
      <c r="S396" s="216"/>
      <c r="T396" s="218">
        <f>SUM(T397:T429)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19" t="s">
        <v>83</v>
      </c>
      <c r="AT396" s="220" t="s">
        <v>72</v>
      </c>
      <c r="AU396" s="220" t="s">
        <v>81</v>
      </c>
      <c r="AY396" s="219" t="s">
        <v>188</v>
      </c>
      <c r="BK396" s="221">
        <f>SUM(BK397:BK429)</f>
        <v>0</v>
      </c>
    </row>
    <row r="397" s="2" customFormat="1" ht="14.4" customHeight="1">
      <c r="A397" s="35"/>
      <c r="B397" s="36"/>
      <c r="C397" s="224" t="s">
        <v>1017</v>
      </c>
      <c r="D397" s="224" t="s">
        <v>190</v>
      </c>
      <c r="E397" s="225" t="s">
        <v>1018</v>
      </c>
      <c r="F397" s="226" t="s">
        <v>1019</v>
      </c>
      <c r="G397" s="227" t="s">
        <v>235</v>
      </c>
      <c r="H397" s="228">
        <v>27</v>
      </c>
      <c r="I397" s="229"/>
      <c r="J397" s="230">
        <f>ROUND(I397*H397,2)</f>
        <v>0</v>
      </c>
      <c r="K397" s="231"/>
      <c r="L397" s="41"/>
      <c r="M397" s="232" t="s">
        <v>1</v>
      </c>
      <c r="N397" s="233" t="s">
        <v>38</v>
      </c>
      <c r="O397" s="88"/>
      <c r="P397" s="234">
        <f>O397*H397</f>
        <v>0</v>
      </c>
      <c r="Q397" s="234">
        <v>0</v>
      </c>
      <c r="R397" s="234">
        <f>Q397*H397</f>
        <v>0</v>
      </c>
      <c r="S397" s="234">
        <v>0</v>
      </c>
      <c r="T397" s="235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36" t="s">
        <v>219</v>
      </c>
      <c r="AT397" s="236" t="s">
        <v>190</v>
      </c>
      <c r="AU397" s="236" t="s">
        <v>83</v>
      </c>
      <c r="AY397" s="14" t="s">
        <v>188</v>
      </c>
      <c r="BE397" s="237">
        <f>IF(N397="základní",J397,0)</f>
        <v>0</v>
      </c>
      <c r="BF397" s="237">
        <f>IF(N397="snížená",J397,0)</f>
        <v>0</v>
      </c>
      <c r="BG397" s="237">
        <f>IF(N397="zákl. přenesená",J397,0)</f>
        <v>0</v>
      </c>
      <c r="BH397" s="237">
        <f>IF(N397="sníž. přenesená",J397,0)</f>
        <v>0</v>
      </c>
      <c r="BI397" s="237">
        <f>IF(N397="nulová",J397,0)</f>
        <v>0</v>
      </c>
      <c r="BJ397" s="14" t="s">
        <v>81</v>
      </c>
      <c r="BK397" s="237">
        <f>ROUND(I397*H397,2)</f>
        <v>0</v>
      </c>
      <c r="BL397" s="14" t="s">
        <v>219</v>
      </c>
      <c r="BM397" s="236" t="s">
        <v>1020</v>
      </c>
    </row>
    <row r="398" s="2" customFormat="1" ht="24.15" customHeight="1">
      <c r="A398" s="35"/>
      <c r="B398" s="36"/>
      <c r="C398" s="238" t="s">
        <v>609</v>
      </c>
      <c r="D398" s="238" t="s">
        <v>216</v>
      </c>
      <c r="E398" s="239" t="s">
        <v>1021</v>
      </c>
      <c r="F398" s="240" t="s">
        <v>1022</v>
      </c>
      <c r="G398" s="241" t="s">
        <v>235</v>
      </c>
      <c r="H398" s="242">
        <v>27</v>
      </c>
      <c r="I398" s="243"/>
      <c r="J398" s="244">
        <f>ROUND(I398*H398,2)</f>
        <v>0</v>
      </c>
      <c r="K398" s="245"/>
      <c r="L398" s="246"/>
      <c r="M398" s="247" t="s">
        <v>1</v>
      </c>
      <c r="N398" s="248" t="s">
        <v>38</v>
      </c>
      <c r="O398" s="88"/>
      <c r="P398" s="234">
        <f>O398*H398</f>
        <v>0</v>
      </c>
      <c r="Q398" s="234">
        <v>0</v>
      </c>
      <c r="R398" s="234">
        <f>Q398*H398</f>
        <v>0</v>
      </c>
      <c r="S398" s="234">
        <v>0</v>
      </c>
      <c r="T398" s="235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36" t="s">
        <v>250</v>
      </c>
      <c r="AT398" s="236" t="s">
        <v>216</v>
      </c>
      <c r="AU398" s="236" t="s">
        <v>83</v>
      </c>
      <c r="AY398" s="14" t="s">
        <v>188</v>
      </c>
      <c r="BE398" s="237">
        <f>IF(N398="základní",J398,0)</f>
        <v>0</v>
      </c>
      <c r="BF398" s="237">
        <f>IF(N398="snížená",J398,0)</f>
        <v>0</v>
      </c>
      <c r="BG398" s="237">
        <f>IF(N398="zákl. přenesená",J398,0)</f>
        <v>0</v>
      </c>
      <c r="BH398" s="237">
        <f>IF(N398="sníž. přenesená",J398,0)</f>
        <v>0</v>
      </c>
      <c r="BI398" s="237">
        <f>IF(N398="nulová",J398,0)</f>
        <v>0</v>
      </c>
      <c r="BJ398" s="14" t="s">
        <v>81</v>
      </c>
      <c r="BK398" s="237">
        <f>ROUND(I398*H398,2)</f>
        <v>0</v>
      </c>
      <c r="BL398" s="14" t="s">
        <v>219</v>
      </c>
      <c r="BM398" s="236" t="s">
        <v>1023</v>
      </c>
    </row>
    <row r="399" s="2" customFormat="1" ht="24.15" customHeight="1">
      <c r="A399" s="35"/>
      <c r="B399" s="36"/>
      <c r="C399" s="224" t="s">
        <v>1024</v>
      </c>
      <c r="D399" s="224" t="s">
        <v>190</v>
      </c>
      <c r="E399" s="225" t="s">
        <v>1025</v>
      </c>
      <c r="F399" s="226" t="s">
        <v>1026</v>
      </c>
      <c r="G399" s="227" t="s">
        <v>223</v>
      </c>
      <c r="H399" s="228">
        <v>1.6870000000000001</v>
      </c>
      <c r="I399" s="229"/>
      <c r="J399" s="230">
        <f>ROUND(I399*H399,2)</f>
        <v>0</v>
      </c>
      <c r="K399" s="231"/>
      <c r="L399" s="41"/>
      <c r="M399" s="232" t="s">
        <v>1</v>
      </c>
      <c r="N399" s="233" t="s">
        <v>38</v>
      </c>
      <c r="O399" s="88"/>
      <c r="P399" s="234">
        <f>O399*H399</f>
        <v>0</v>
      </c>
      <c r="Q399" s="234">
        <v>0</v>
      </c>
      <c r="R399" s="234">
        <f>Q399*H399</f>
        <v>0</v>
      </c>
      <c r="S399" s="234">
        <v>0</v>
      </c>
      <c r="T399" s="235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36" t="s">
        <v>219</v>
      </c>
      <c r="AT399" s="236" t="s">
        <v>190</v>
      </c>
      <c r="AU399" s="236" t="s">
        <v>83</v>
      </c>
      <c r="AY399" s="14" t="s">
        <v>188</v>
      </c>
      <c r="BE399" s="237">
        <f>IF(N399="základní",J399,0)</f>
        <v>0</v>
      </c>
      <c r="BF399" s="237">
        <f>IF(N399="snížená",J399,0)</f>
        <v>0</v>
      </c>
      <c r="BG399" s="237">
        <f>IF(N399="zákl. přenesená",J399,0)</f>
        <v>0</v>
      </c>
      <c r="BH399" s="237">
        <f>IF(N399="sníž. přenesená",J399,0)</f>
        <v>0</v>
      </c>
      <c r="BI399" s="237">
        <f>IF(N399="nulová",J399,0)</f>
        <v>0</v>
      </c>
      <c r="BJ399" s="14" t="s">
        <v>81</v>
      </c>
      <c r="BK399" s="237">
        <f>ROUND(I399*H399,2)</f>
        <v>0</v>
      </c>
      <c r="BL399" s="14" t="s">
        <v>219</v>
      </c>
      <c r="BM399" s="236" t="s">
        <v>1027</v>
      </c>
    </row>
    <row r="400" s="2" customFormat="1" ht="24.15" customHeight="1">
      <c r="A400" s="35"/>
      <c r="B400" s="36"/>
      <c r="C400" s="238" t="s">
        <v>613</v>
      </c>
      <c r="D400" s="238" t="s">
        <v>216</v>
      </c>
      <c r="E400" s="239" t="s">
        <v>1028</v>
      </c>
      <c r="F400" s="240" t="s">
        <v>1029</v>
      </c>
      <c r="G400" s="241" t="s">
        <v>223</v>
      </c>
      <c r="H400" s="242">
        <v>1.6870000000000001</v>
      </c>
      <c r="I400" s="243"/>
      <c r="J400" s="244">
        <f>ROUND(I400*H400,2)</f>
        <v>0</v>
      </c>
      <c r="K400" s="245"/>
      <c r="L400" s="246"/>
      <c r="M400" s="247" t="s">
        <v>1</v>
      </c>
      <c r="N400" s="248" t="s">
        <v>38</v>
      </c>
      <c r="O400" s="88"/>
      <c r="P400" s="234">
        <f>O400*H400</f>
        <v>0</v>
      </c>
      <c r="Q400" s="234">
        <v>0</v>
      </c>
      <c r="R400" s="234">
        <f>Q400*H400</f>
        <v>0</v>
      </c>
      <c r="S400" s="234">
        <v>0</v>
      </c>
      <c r="T400" s="235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36" t="s">
        <v>250</v>
      </c>
      <c r="AT400" s="236" t="s">
        <v>216</v>
      </c>
      <c r="AU400" s="236" t="s">
        <v>83</v>
      </c>
      <c r="AY400" s="14" t="s">
        <v>188</v>
      </c>
      <c r="BE400" s="237">
        <f>IF(N400="základní",J400,0)</f>
        <v>0</v>
      </c>
      <c r="BF400" s="237">
        <f>IF(N400="snížená",J400,0)</f>
        <v>0</v>
      </c>
      <c r="BG400" s="237">
        <f>IF(N400="zákl. přenesená",J400,0)</f>
        <v>0</v>
      </c>
      <c r="BH400" s="237">
        <f>IF(N400="sníž. přenesená",J400,0)</f>
        <v>0</v>
      </c>
      <c r="BI400" s="237">
        <f>IF(N400="nulová",J400,0)</f>
        <v>0</v>
      </c>
      <c r="BJ400" s="14" t="s">
        <v>81</v>
      </c>
      <c r="BK400" s="237">
        <f>ROUND(I400*H400,2)</f>
        <v>0</v>
      </c>
      <c r="BL400" s="14" t="s">
        <v>219</v>
      </c>
      <c r="BM400" s="236" t="s">
        <v>1030</v>
      </c>
    </row>
    <row r="401" s="2" customFormat="1" ht="24.15" customHeight="1">
      <c r="A401" s="35"/>
      <c r="B401" s="36"/>
      <c r="C401" s="224" t="s">
        <v>1031</v>
      </c>
      <c r="D401" s="224" t="s">
        <v>190</v>
      </c>
      <c r="E401" s="225" t="s">
        <v>1032</v>
      </c>
      <c r="F401" s="226" t="s">
        <v>1033</v>
      </c>
      <c r="G401" s="227" t="s">
        <v>223</v>
      </c>
      <c r="H401" s="228">
        <v>71.822000000000003</v>
      </c>
      <c r="I401" s="229"/>
      <c r="J401" s="230">
        <f>ROUND(I401*H401,2)</f>
        <v>0</v>
      </c>
      <c r="K401" s="231"/>
      <c r="L401" s="41"/>
      <c r="M401" s="232" t="s">
        <v>1</v>
      </c>
      <c r="N401" s="233" t="s">
        <v>38</v>
      </c>
      <c r="O401" s="88"/>
      <c r="P401" s="234">
        <f>O401*H401</f>
        <v>0</v>
      </c>
      <c r="Q401" s="234">
        <v>0</v>
      </c>
      <c r="R401" s="234">
        <f>Q401*H401</f>
        <v>0</v>
      </c>
      <c r="S401" s="234">
        <v>0</v>
      </c>
      <c r="T401" s="235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36" t="s">
        <v>219</v>
      </c>
      <c r="AT401" s="236" t="s">
        <v>190</v>
      </c>
      <c r="AU401" s="236" t="s">
        <v>83</v>
      </c>
      <c r="AY401" s="14" t="s">
        <v>188</v>
      </c>
      <c r="BE401" s="237">
        <f>IF(N401="základní",J401,0)</f>
        <v>0</v>
      </c>
      <c r="BF401" s="237">
        <f>IF(N401="snížená",J401,0)</f>
        <v>0</v>
      </c>
      <c r="BG401" s="237">
        <f>IF(N401="zákl. přenesená",J401,0)</f>
        <v>0</v>
      </c>
      <c r="BH401" s="237">
        <f>IF(N401="sníž. přenesená",J401,0)</f>
        <v>0</v>
      </c>
      <c r="BI401" s="237">
        <f>IF(N401="nulová",J401,0)</f>
        <v>0</v>
      </c>
      <c r="BJ401" s="14" t="s">
        <v>81</v>
      </c>
      <c r="BK401" s="237">
        <f>ROUND(I401*H401,2)</f>
        <v>0</v>
      </c>
      <c r="BL401" s="14" t="s">
        <v>219</v>
      </c>
      <c r="BM401" s="236" t="s">
        <v>1034</v>
      </c>
    </row>
    <row r="402" s="2" customFormat="1" ht="24.15" customHeight="1">
      <c r="A402" s="35"/>
      <c r="B402" s="36"/>
      <c r="C402" s="238" t="s">
        <v>616</v>
      </c>
      <c r="D402" s="238" t="s">
        <v>216</v>
      </c>
      <c r="E402" s="239" t="s">
        <v>1035</v>
      </c>
      <c r="F402" s="240" t="s">
        <v>1036</v>
      </c>
      <c r="G402" s="241" t="s">
        <v>223</v>
      </c>
      <c r="H402" s="242">
        <v>71.822000000000003</v>
      </c>
      <c r="I402" s="243"/>
      <c r="J402" s="244">
        <f>ROUND(I402*H402,2)</f>
        <v>0</v>
      </c>
      <c r="K402" s="245"/>
      <c r="L402" s="246"/>
      <c r="M402" s="247" t="s">
        <v>1</v>
      </c>
      <c r="N402" s="248" t="s">
        <v>38</v>
      </c>
      <c r="O402" s="88"/>
      <c r="P402" s="234">
        <f>O402*H402</f>
        <v>0</v>
      </c>
      <c r="Q402" s="234">
        <v>0</v>
      </c>
      <c r="R402" s="234">
        <f>Q402*H402</f>
        <v>0</v>
      </c>
      <c r="S402" s="234">
        <v>0</v>
      </c>
      <c r="T402" s="235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36" t="s">
        <v>250</v>
      </c>
      <c r="AT402" s="236" t="s">
        <v>216</v>
      </c>
      <c r="AU402" s="236" t="s">
        <v>83</v>
      </c>
      <c r="AY402" s="14" t="s">
        <v>188</v>
      </c>
      <c r="BE402" s="237">
        <f>IF(N402="základní",J402,0)</f>
        <v>0</v>
      </c>
      <c r="BF402" s="237">
        <f>IF(N402="snížená",J402,0)</f>
        <v>0</v>
      </c>
      <c r="BG402" s="237">
        <f>IF(N402="zákl. přenesená",J402,0)</f>
        <v>0</v>
      </c>
      <c r="BH402" s="237">
        <f>IF(N402="sníž. přenesená",J402,0)</f>
        <v>0</v>
      </c>
      <c r="BI402" s="237">
        <f>IF(N402="nulová",J402,0)</f>
        <v>0</v>
      </c>
      <c r="BJ402" s="14" t="s">
        <v>81</v>
      </c>
      <c r="BK402" s="237">
        <f>ROUND(I402*H402,2)</f>
        <v>0</v>
      </c>
      <c r="BL402" s="14" t="s">
        <v>219</v>
      </c>
      <c r="BM402" s="236" t="s">
        <v>1037</v>
      </c>
    </row>
    <row r="403" s="2" customFormat="1" ht="24.15" customHeight="1">
      <c r="A403" s="35"/>
      <c r="B403" s="36"/>
      <c r="C403" s="224" t="s">
        <v>1038</v>
      </c>
      <c r="D403" s="224" t="s">
        <v>190</v>
      </c>
      <c r="E403" s="225" t="s">
        <v>1039</v>
      </c>
      <c r="F403" s="226" t="s">
        <v>1040</v>
      </c>
      <c r="G403" s="227" t="s">
        <v>254</v>
      </c>
      <c r="H403" s="228">
        <v>11</v>
      </c>
      <c r="I403" s="229"/>
      <c r="J403" s="230">
        <f>ROUND(I403*H403,2)</f>
        <v>0</v>
      </c>
      <c r="K403" s="231"/>
      <c r="L403" s="41"/>
      <c r="M403" s="232" t="s">
        <v>1</v>
      </c>
      <c r="N403" s="233" t="s">
        <v>38</v>
      </c>
      <c r="O403" s="88"/>
      <c r="P403" s="234">
        <f>O403*H403</f>
        <v>0</v>
      </c>
      <c r="Q403" s="234">
        <v>0</v>
      </c>
      <c r="R403" s="234">
        <f>Q403*H403</f>
        <v>0</v>
      </c>
      <c r="S403" s="234">
        <v>0</v>
      </c>
      <c r="T403" s="235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36" t="s">
        <v>219</v>
      </c>
      <c r="AT403" s="236" t="s">
        <v>190</v>
      </c>
      <c r="AU403" s="236" t="s">
        <v>83</v>
      </c>
      <c r="AY403" s="14" t="s">
        <v>188</v>
      </c>
      <c r="BE403" s="237">
        <f>IF(N403="základní",J403,0)</f>
        <v>0</v>
      </c>
      <c r="BF403" s="237">
        <f>IF(N403="snížená",J403,0)</f>
        <v>0</v>
      </c>
      <c r="BG403" s="237">
        <f>IF(N403="zákl. přenesená",J403,0)</f>
        <v>0</v>
      </c>
      <c r="BH403" s="237">
        <f>IF(N403="sníž. přenesená",J403,0)</f>
        <v>0</v>
      </c>
      <c r="BI403" s="237">
        <f>IF(N403="nulová",J403,0)</f>
        <v>0</v>
      </c>
      <c r="BJ403" s="14" t="s">
        <v>81</v>
      </c>
      <c r="BK403" s="237">
        <f>ROUND(I403*H403,2)</f>
        <v>0</v>
      </c>
      <c r="BL403" s="14" t="s">
        <v>219</v>
      </c>
      <c r="BM403" s="236" t="s">
        <v>1041</v>
      </c>
    </row>
    <row r="404" s="2" customFormat="1" ht="24.15" customHeight="1">
      <c r="A404" s="35"/>
      <c r="B404" s="36"/>
      <c r="C404" s="238" t="s">
        <v>620</v>
      </c>
      <c r="D404" s="238" t="s">
        <v>216</v>
      </c>
      <c r="E404" s="239" t="s">
        <v>1042</v>
      </c>
      <c r="F404" s="240" t="s">
        <v>1043</v>
      </c>
      <c r="G404" s="241" t="s">
        <v>223</v>
      </c>
      <c r="H404" s="242">
        <v>9.8010000000000002</v>
      </c>
      <c r="I404" s="243"/>
      <c r="J404" s="244">
        <f>ROUND(I404*H404,2)</f>
        <v>0</v>
      </c>
      <c r="K404" s="245"/>
      <c r="L404" s="246"/>
      <c r="M404" s="247" t="s">
        <v>1</v>
      </c>
      <c r="N404" s="248" t="s">
        <v>38</v>
      </c>
      <c r="O404" s="88"/>
      <c r="P404" s="234">
        <f>O404*H404</f>
        <v>0</v>
      </c>
      <c r="Q404" s="234">
        <v>0</v>
      </c>
      <c r="R404" s="234">
        <f>Q404*H404</f>
        <v>0</v>
      </c>
      <c r="S404" s="234">
        <v>0</v>
      </c>
      <c r="T404" s="235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36" t="s">
        <v>250</v>
      </c>
      <c r="AT404" s="236" t="s">
        <v>216</v>
      </c>
      <c r="AU404" s="236" t="s">
        <v>83</v>
      </c>
      <c r="AY404" s="14" t="s">
        <v>188</v>
      </c>
      <c r="BE404" s="237">
        <f>IF(N404="základní",J404,0)</f>
        <v>0</v>
      </c>
      <c r="BF404" s="237">
        <f>IF(N404="snížená",J404,0)</f>
        <v>0</v>
      </c>
      <c r="BG404" s="237">
        <f>IF(N404="zákl. přenesená",J404,0)</f>
        <v>0</v>
      </c>
      <c r="BH404" s="237">
        <f>IF(N404="sníž. přenesená",J404,0)</f>
        <v>0</v>
      </c>
      <c r="BI404" s="237">
        <f>IF(N404="nulová",J404,0)</f>
        <v>0</v>
      </c>
      <c r="BJ404" s="14" t="s">
        <v>81</v>
      </c>
      <c r="BK404" s="237">
        <f>ROUND(I404*H404,2)</f>
        <v>0</v>
      </c>
      <c r="BL404" s="14" t="s">
        <v>219</v>
      </c>
      <c r="BM404" s="236" t="s">
        <v>1044</v>
      </c>
    </row>
    <row r="405" s="2" customFormat="1" ht="14.4" customHeight="1">
      <c r="A405" s="35"/>
      <c r="B405" s="36"/>
      <c r="C405" s="224" t="s">
        <v>1045</v>
      </c>
      <c r="D405" s="224" t="s">
        <v>190</v>
      </c>
      <c r="E405" s="225" t="s">
        <v>1046</v>
      </c>
      <c r="F405" s="226" t="s">
        <v>1047</v>
      </c>
      <c r="G405" s="227" t="s">
        <v>254</v>
      </c>
      <c r="H405" s="228">
        <v>21</v>
      </c>
      <c r="I405" s="229"/>
      <c r="J405" s="230">
        <f>ROUND(I405*H405,2)</f>
        <v>0</v>
      </c>
      <c r="K405" s="231"/>
      <c r="L405" s="41"/>
      <c r="M405" s="232" t="s">
        <v>1</v>
      </c>
      <c r="N405" s="233" t="s">
        <v>38</v>
      </c>
      <c r="O405" s="88"/>
      <c r="P405" s="234">
        <f>O405*H405</f>
        <v>0</v>
      </c>
      <c r="Q405" s="234">
        <v>0</v>
      </c>
      <c r="R405" s="234">
        <f>Q405*H405</f>
        <v>0</v>
      </c>
      <c r="S405" s="234">
        <v>0</v>
      </c>
      <c r="T405" s="235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36" t="s">
        <v>219</v>
      </c>
      <c r="AT405" s="236" t="s">
        <v>190</v>
      </c>
      <c r="AU405" s="236" t="s">
        <v>83</v>
      </c>
      <c r="AY405" s="14" t="s">
        <v>188</v>
      </c>
      <c r="BE405" s="237">
        <f>IF(N405="základní",J405,0)</f>
        <v>0</v>
      </c>
      <c r="BF405" s="237">
        <f>IF(N405="snížená",J405,0)</f>
        <v>0</v>
      </c>
      <c r="BG405" s="237">
        <f>IF(N405="zákl. přenesená",J405,0)</f>
        <v>0</v>
      </c>
      <c r="BH405" s="237">
        <f>IF(N405="sníž. přenesená",J405,0)</f>
        <v>0</v>
      </c>
      <c r="BI405" s="237">
        <f>IF(N405="nulová",J405,0)</f>
        <v>0</v>
      </c>
      <c r="BJ405" s="14" t="s">
        <v>81</v>
      </c>
      <c r="BK405" s="237">
        <f>ROUND(I405*H405,2)</f>
        <v>0</v>
      </c>
      <c r="BL405" s="14" t="s">
        <v>219</v>
      </c>
      <c r="BM405" s="236" t="s">
        <v>1048</v>
      </c>
    </row>
    <row r="406" s="2" customFormat="1" ht="14.4" customHeight="1">
      <c r="A406" s="35"/>
      <c r="B406" s="36"/>
      <c r="C406" s="224" t="s">
        <v>623</v>
      </c>
      <c r="D406" s="224" t="s">
        <v>190</v>
      </c>
      <c r="E406" s="225" t="s">
        <v>1049</v>
      </c>
      <c r="F406" s="226" t="s">
        <v>1050</v>
      </c>
      <c r="G406" s="227" t="s">
        <v>254</v>
      </c>
      <c r="H406" s="228">
        <v>12</v>
      </c>
      <c r="I406" s="229"/>
      <c r="J406" s="230">
        <f>ROUND(I406*H406,2)</f>
        <v>0</v>
      </c>
      <c r="K406" s="231"/>
      <c r="L406" s="41"/>
      <c r="M406" s="232" t="s">
        <v>1</v>
      </c>
      <c r="N406" s="233" t="s">
        <v>38</v>
      </c>
      <c r="O406" s="88"/>
      <c r="P406" s="234">
        <f>O406*H406</f>
        <v>0</v>
      </c>
      <c r="Q406" s="234">
        <v>0</v>
      </c>
      <c r="R406" s="234">
        <f>Q406*H406</f>
        <v>0</v>
      </c>
      <c r="S406" s="234">
        <v>0</v>
      </c>
      <c r="T406" s="235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36" t="s">
        <v>219</v>
      </c>
      <c r="AT406" s="236" t="s">
        <v>190</v>
      </c>
      <c r="AU406" s="236" t="s">
        <v>83</v>
      </c>
      <c r="AY406" s="14" t="s">
        <v>188</v>
      </c>
      <c r="BE406" s="237">
        <f>IF(N406="základní",J406,0)</f>
        <v>0</v>
      </c>
      <c r="BF406" s="237">
        <f>IF(N406="snížená",J406,0)</f>
        <v>0</v>
      </c>
      <c r="BG406" s="237">
        <f>IF(N406="zákl. přenesená",J406,0)</f>
        <v>0</v>
      </c>
      <c r="BH406" s="237">
        <f>IF(N406="sníž. přenesená",J406,0)</f>
        <v>0</v>
      </c>
      <c r="BI406" s="237">
        <f>IF(N406="nulová",J406,0)</f>
        <v>0</v>
      </c>
      <c r="BJ406" s="14" t="s">
        <v>81</v>
      </c>
      <c r="BK406" s="237">
        <f>ROUND(I406*H406,2)</f>
        <v>0</v>
      </c>
      <c r="BL406" s="14" t="s">
        <v>219</v>
      </c>
      <c r="BM406" s="236" t="s">
        <v>1051</v>
      </c>
    </row>
    <row r="407" s="2" customFormat="1" ht="24.15" customHeight="1">
      <c r="A407" s="35"/>
      <c r="B407" s="36"/>
      <c r="C407" s="224" t="s">
        <v>1052</v>
      </c>
      <c r="D407" s="224" t="s">
        <v>190</v>
      </c>
      <c r="E407" s="225" t="s">
        <v>1053</v>
      </c>
      <c r="F407" s="226" t="s">
        <v>1054</v>
      </c>
      <c r="G407" s="227" t="s">
        <v>254</v>
      </c>
      <c r="H407" s="228">
        <v>1</v>
      </c>
      <c r="I407" s="229"/>
      <c r="J407" s="230">
        <f>ROUND(I407*H407,2)</f>
        <v>0</v>
      </c>
      <c r="K407" s="231"/>
      <c r="L407" s="41"/>
      <c r="M407" s="232" t="s">
        <v>1</v>
      </c>
      <c r="N407" s="233" t="s">
        <v>38</v>
      </c>
      <c r="O407" s="88"/>
      <c r="P407" s="234">
        <f>O407*H407</f>
        <v>0</v>
      </c>
      <c r="Q407" s="234">
        <v>0</v>
      </c>
      <c r="R407" s="234">
        <f>Q407*H407</f>
        <v>0</v>
      </c>
      <c r="S407" s="234">
        <v>0</v>
      </c>
      <c r="T407" s="235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36" t="s">
        <v>219</v>
      </c>
      <c r="AT407" s="236" t="s">
        <v>190</v>
      </c>
      <c r="AU407" s="236" t="s">
        <v>83</v>
      </c>
      <c r="AY407" s="14" t="s">
        <v>188</v>
      </c>
      <c r="BE407" s="237">
        <f>IF(N407="základní",J407,0)</f>
        <v>0</v>
      </c>
      <c r="BF407" s="237">
        <f>IF(N407="snížená",J407,0)</f>
        <v>0</v>
      </c>
      <c r="BG407" s="237">
        <f>IF(N407="zákl. přenesená",J407,0)</f>
        <v>0</v>
      </c>
      <c r="BH407" s="237">
        <f>IF(N407="sníž. přenesená",J407,0)</f>
        <v>0</v>
      </c>
      <c r="BI407" s="237">
        <f>IF(N407="nulová",J407,0)</f>
        <v>0</v>
      </c>
      <c r="BJ407" s="14" t="s">
        <v>81</v>
      </c>
      <c r="BK407" s="237">
        <f>ROUND(I407*H407,2)</f>
        <v>0</v>
      </c>
      <c r="BL407" s="14" t="s">
        <v>219</v>
      </c>
      <c r="BM407" s="236" t="s">
        <v>1055</v>
      </c>
    </row>
    <row r="408" s="2" customFormat="1" ht="24.15" customHeight="1">
      <c r="A408" s="35"/>
      <c r="B408" s="36"/>
      <c r="C408" s="224" t="s">
        <v>627</v>
      </c>
      <c r="D408" s="224" t="s">
        <v>190</v>
      </c>
      <c r="E408" s="225" t="s">
        <v>1056</v>
      </c>
      <c r="F408" s="226" t="s">
        <v>1057</v>
      </c>
      <c r="G408" s="227" t="s">
        <v>254</v>
      </c>
      <c r="H408" s="228">
        <v>1</v>
      </c>
      <c r="I408" s="229"/>
      <c r="J408" s="230">
        <f>ROUND(I408*H408,2)</f>
        <v>0</v>
      </c>
      <c r="K408" s="231"/>
      <c r="L408" s="41"/>
      <c r="M408" s="232" t="s">
        <v>1</v>
      </c>
      <c r="N408" s="233" t="s">
        <v>38</v>
      </c>
      <c r="O408" s="88"/>
      <c r="P408" s="234">
        <f>O408*H408</f>
        <v>0</v>
      </c>
      <c r="Q408" s="234">
        <v>0</v>
      </c>
      <c r="R408" s="234">
        <f>Q408*H408</f>
        <v>0</v>
      </c>
      <c r="S408" s="234">
        <v>0</v>
      </c>
      <c r="T408" s="235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36" t="s">
        <v>219</v>
      </c>
      <c r="AT408" s="236" t="s">
        <v>190</v>
      </c>
      <c r="AU408" s="236" t="s">
        <v>83</v>
      </c>
      <c r="AY408" s="14" t="s">
        <v>188</v>
      </c>
      <c r="BE408" s="237">
        <f>IF(N408="základní",J408,0)</f>
        <v>0</v>
      </c>
      <c r="BF408" s="237">
        <f>IF(N408="snížená",J408,0)</f>
        <v>0</v>
      </c>
      <c r="BG408" s="237">
        <f>IF(N408="zákl. přenesená",J408,0)</f>
        <v>0</v>
      </c>
      <c r="BH408" s="237">
        <f>IF(N408="sníž. přenesená",J408,0)</f>
        <v>0</v>
      </c>
      <c r="BI408" s="237">
        <f>IF(N408="nulová",J408,0)</f>
        <v>0</v>
      </c>
      <c r="BJ408" s="14" t="s">
        <v>81</v>
      </c>
      <c r="BK408" s="237">
        <f>ROUND(I408*H408,2)</f>
        <v>0</v>
      </c>
      <c r="BL408" s="14" t="s">
        <v>219</v>
      </c>
      <c r="BM408" s="236" t="s">
        <v>1058</v>
      </c>
    </row>
    <row r="409" s="2" customFormat="1" ht="24.15" customHeight="1">
      <c r="A409" s="35"/>
      <c r="B409" s="36"/>
      <c r="C409" s="224" t="s">
        <v>1059</v>
      </c>
      <c r="D409" s="224" t="s">
        <v>190</v>
      </c>
      <c r="E409" s="225" t="s">
        <v>1060</v>
      </c>
      <c r="F409" s="226" t="s">
        <v>1061</v>
      </c>
      <c r="G409" s="227" t="s">
        <v>254</v>
      </c>
      <c r="H409" s="228">
        <v>1</v>
      </c>
      <c r="I409" s="229"/>
      <c r="J409" s="230">
        <f>ROUND(I409*H409,2)</f>
        <v>0</v>
      </c>
      <c r="K409" s="231"/>
      <c r="L409" s="41"/>
      <c r="M409" s="232" t="s">
        <v>1</v>
      </c>
      <c r="N409" s="233" t="s">
        <v>38</v>
      </c>
      <c r="O409" s="88"/>
      <c r="P409" s="234">
        <f>O409*H409</f>
        <v>0</v>
      </c>
      <c r="Q409" s="234">
        <v>0</v>
      </c>
      <c r="R409" s="234">
        <f>Q409*H409</f>
        <v>0</v>
      </c>
      <c r="S409" s="234">
        <v>0</v>
      </c>
      <c r="T409" s="235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36" t="s">
        <v>219</v>
      </c>
      <c r="AT409" s="236" t="s">
        <v>190</v>
      </c>
      <c r="AU409" s="236" t="s">
        <v>83</v>
      </c>
      <c r="AY409" s="14" t="s">
        <v>188</v>
      </c>
      <c r="BE409" s="237">
        <f>IF(N409="základní",J409,0)</f>
        <v>0</v>
      </c>
      <c r="BF409" s="237">
        <f>IF(N409="snížená",J409,0)</f>
        <v>0</v>
      </c>
      <c r="BG409" s="237">
        <f>IF(N409="zákl. přenesená",J409,0)</f>
        <v>0</v>
      </c>
      <c r="BH409" s="237">
        <f>IF(N409="sníž. přenesená",J409,0)</f>
        <v>0</v>
      </c>
      <c r="BI409" s="237">
        <f>IF(N409="nulová",J409,0)</f>
        <v>0</v>
      </c>
      <c r="BJ409" s="14" t="s">
        <v>81</v>
      </c>
      <c r="BK409" s="237">
        <f>ROUND(I409*H409,2)</f>
        <v>0</v>
      </c>
      <c r="BL409" s="14" t="s">
        <v>219</v>
      </c>
      <c r="BM409" s="236" t="s">
        <v>1062</v>
      </c>
    </row>
    <row r="410" s="2" customFormat="1" ht="37.8" customHeight="1">
      <c r="A410" s="35"/>
      <c r="B410" s="36"/>
      <c r="C410" s="224" t="s">
        <v>630</v>
      </c>
      <c r="D410" s="224" t="s">
        <v>190</v>
      </c>
      <c r="E410" s="225" t="s">
        <v>1063</v>
      </c>
      <c r="F410" s="226" t="s">
        <v>1064</v>
      </c>
      <c r="G410" s="227" t="s">
        <v>254</v>
      </c>
      <c r="H410" s="228">
        <v>11</v>
      </c>
      <c r="I410" s="229"/>
      <c r="J410" s="230">
        <f>ROUND(I410*H410,2)</f>
        <v>0</v>
      </c>
      <c r="K410" s="231"/>
      <c r="L410" s="41"/>
      <c r="M410" s="232" t="s">
        <v>1</v>
      </c>
      <c r="N410" s="233" t="s">
        <v>38</v>
      </c>
      <c r="O410" s="88"/>
      <c r="P410" s="234">
        <f>O410*H410</f>
        <v>0</v>
      </c>
      <c r="Q410" s="234">
        <v>0</v>
      </c>
      <c r="R410" s="234">
        <f>Q410*H410</f>
        <v>0</v>
      </c>
      <c r="S410" s="234">
        <v>0</v>
      </c>
      <c r="T410" s="235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36" t="s">
        <v>219</v>
      </c>
      <c r="AT410" s="236" t="s">
        <v>190</v>
      </c>
      <c r="AU410" s="236" t="s">
        <v>83</v>
      </c>
      <c r="AY410" s="14" t="s">
        <v>188</v>
      </c>
      <c r="BE410" s="237">
        <f>IF(N410="základní",J410,0)</f>
        <v>0</v>
      </c>
      <c r="BF410" s="237">
        <f>IF(N410="snížená",J410,0)</f>
        <v>0</v>
      </c>
      <c r="BG410" s="237">
        <f>IF(N410="zákl. přenesená",J410,0)</f>
        <v>0</v>
      </c>
      <c r="BH410" s="237">
        <f>IF(N410="sníž. přenesená",J410,0)</f>
        <v>0</v>
      </c>
      <c r="BI410" s="237">
        <f>IF(N410="nulová",J410,0)</f>
        <v>0</v>
      </c>
      <c r="BJ410" s="14" t="s">
        <v>81</v>
      </c>
      <c r="BK410" s="237">
        <f>ROUND(I410*H410,2)</f>
        <v>0</v>
      </c>
      <c r="BL410" s="14" t="s">
        <v>219</v>
      </c>
      <c r="BM410" s="236" t="s">
        <v>1065</v>
      </c>
    </row>
    <row r="411" s="2" customFormat="1" ht="24.15" customHeight="1">
      <c r="A411" s="35"/>
      <c r="B411" s="36"/>
      <c r="C411" s="238" t="s">
        <v>1066</v>
      </c>
      <c r="D411" s="238" t="s">
        <v>216</v>
      </c>
      <c r="E411" s="239" t="s">
        <v>1067</v>
      </c>
      <c r="F411" s="240" t="s">
        <v>1068</v>
      </c>
      <c r="G411" s="241" t="s">
        <v>254</v>
      </c>
      <c r="H411" s="242">
        <v>2</v>
      </c>
      <c r="I411" s="243"/>
      <c r="J411" s="244">
        <f>ROUND(I411*H411,2)</f>
        <v>0</v>
      </c>
      <c r="K411" s="245"/>
      <c r="L411" s="246"/>
      <c r="M411" s="247" t="s">
        <v>1</v>
      </c>
      <c r="N411" s="248" t="s">
        <v>38</v>
      </c>
      <c r="O411" s="88"/>
      <c r="P411" s="234">
        <f>O411*H411</f>
        <v>0</v>
      </c>
      <c r="Q411" s="234">
        <v>0</v>
      </c>
      <c r="R411" s="234">
        <f>Q411*H411</f>
        <v>0</v>
      </c>
      <c r="S411" s="234">
        <v>0</v>
      </c>
      <c r="T411" s="235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36" t="s">
        <v>250</v>
      </c>
      <c r="AT411" s="236" t="s">
        <v>216</v>
      </c>
      <c r="AU411" s="236" t="s">
        <v>83</v>
      </c>
      <c r="AY411" s="14" t="s">
        <v>188</v>
      </c>
      <c r="BE411" s="237">
        <f>IF(N411="základní",J411,0)</f>
        <v>0</v>
      </c>
      <c r="BF411" s="237">
        <f>IF(N411="snížená",J411,0)</f>
        <v>0</v>
      </c>
      <c r="BG411" s="237">
        <f>IF(N411="zákl. přenesená",J411,0)</f>
        <v>0</v>
      </c>
      <c r="BH411" s="237">
        <f>IF(N411="sníž. přenesená",J411,0)</f>
        <v>0</v>
      </c>
      <c r="BI411" s="237">
        <f>IF(N411="nulová",J411,0)</f>
        <v>0</v>
      </c>
      <c r="BJ411" s="14" t="s">
        <v>81</v>
      </c>
      <c r="BK411" s="237">
        <f>ROUND(I411*H411,2)</f>
        <v>0</v>
      </c>
      <c r="BL411" s="14" t="s">
        <v>219</v>
      </c>
      <c r="BM411" s="236" t="s">
        <v>1069</v>
      </c>
    </row>
    <row r="412" s="2" customFormat="1" ht="49.05" customHeight="1">
      <c r="A412" s="35"/>
      <c r="B412" s="36"/>
      <c r="C412" s="238" t="s">
        <v>634</v>
      </c>
      <c r="D412" s="238" t="s">
        <v>216</v>
      </c>
      <c r="E412" s="239" t="s">
        <v>1070</v>
      </c>
      <c r="F412" s="240" t="s">
        <v>1071</v>
      </c>
      <c r="G412" s="241" t="s">
        <v>254</v>
      </c>
      <c r="H412" s="242">
        <v>1</v>
      </c>
      <c r="I412" s="243"/>
      <c r="J412" s="244">
        <f>ROUND(I412*H412,2)</f>
        <v>0</v>
      </c>
      <c r="K412" s="245"/>
      <c r="L412" s="246"/>
      <c r="M412" s="247" t="s">
        <v>1</v>
      </c>
      <c r="N412" s="248" t="s">
        <v>38</v>
      </c>
      <c r="O412" s="88"/>
      <c r="P412" s="234">
        <f>O412*H412</f>
        <v>0</v>
      </c>
      <c r="Q412" s="234">
        <v>0</v>
      </c>
      <c r="R412" s="234">
        <f>Q412*H412</f>
        <v>0</v>
      </c>
      <c r="S412" s="234">
        <v>0</v>
      </c>
      <c r="T412" s="235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36" t="s">
        <v>250</v>
      </c>
      <c r="AT412" s="236" t="s">
        <v>216</v>
      </c>
      <c r="AU412" s="236" t="s">
        <v>83</v>
      </c>
      <c r="AY412" s="14" t="s">
        <v>188</v>
      </c>
      <c r="BE412" s="237">
        <f>IF(N412="základní",J412,0)</f>
        <v>0</v>
      </c>
      <c r="BF412" s="237">
        <f>IF(N412="snížená",J412,0)</f>
        <v>0</v>
      </c>
      <c r="BG412" s="237">
        <f>IF(N412="zákl. přenesená",J412,0)</f>
        <v>0</v>
      </c>
      <c r="BH412" s="237">
        <f>IF(N412="sníž. přenesená",J412,0)</f>
        <v>0</v>
      </c>
      <c r="BI412" s="237">
        <f>IF(N412="nulová",J412,0)</f>
        <v>0</v>
      </c>
      <c r="BJ412" s="14" t="s">
        <v>81</v>
      </c>
      <c r="BK412" s="237">
        <f>ROUND(I412*H412,2)</f>
        <v>0</v>
      </c>
      <c r="BL412" s="14" t="s">
        <v>219</v>
      </c>
      <c r="BM412" s="236" t="s">
        <v>1072</v>
      </c>
    </row>
    <row r="413" s="2" customFormat="1" ht="37.8" customHeight="1">
      <c r="A413" s="35"/>
      <c r="B413" s="36"/>
      <c r="C413" s="238" t="s">
        <v>1073</v>
      </c>
      <c r="D413" s="238" t="s">
        <v>216</v>
      </c>
      <c r="E413" s="239" t="s">
        <v>1074</v>
      </c>
      <c r="F413" s="240" t="s">
        <v>1075</v>
      </c>
      <c r="G413" s="241" t="s">
        <v>254</v>
      </c>
      <c r="H413" s="242">
        <v>2</v>
      </c>
      <c r="I413" s="243"/>
      <c r="J413" s="244">
        <f>ROUND(I413*H413,2)</f>
        <v>0</v>
      </c>
      <c r="K413" s="245"/>
      <c r="L413" s="246"/>
      <c r="M413" s="247" t="s">
        <v>1</v>
      </c>
      <c r="N413" s="248" t="s">
        <v>38</v>
      </c>
      <c r="O413" s="88"/>
      <c r="P413" s="234">
        <f>O413*H413</f>
        <v>0</v>
      </c>
      <c r="Q413" s="234">
        <v>0</v>
      </c>
      <c r="R413" s="234">
        <f>Q413*H413</f>
        <v>0</v>
      </c>
      <c r="S413" s="234">
        <v>0</v>
      </c>
      <c r="T413" s="235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36" t="s">
        <v>250</v>
      </c>
      <c r="AT413" s="236" t="s">
        <v>216</v>
      </c>
      <c r="AU413" s="236" t="s">
        <v>83</v>
      </c>
      <c r="AY413" s="14" t="s">
        <v>188</v>
      </c>
      <c r="BE413" s="237">
        <f>IF(N413="základní",J413,0)</f>
        <v>0</v>
      </c>
      <c r="BF413" s="237">
        <f>IF(N413="snížená",J413,0)</f>
        <v>0</v>
      </c>
      <c r="BG413" s="237">
        <f>IF(N413="zákl. přenesená",J413,0)</f>
        <v>0</v>
      </c>
      <c r="BH413" s="237">
        <f>IF(N413="sníž. přenesená",J413,0)</f>
        <v>0</v>
      </c>
      <c r="BI413" s="237">
        <f>IF(N413="nulová",J413,0)</f>
        <v>0</v>
      </c>
      <c r="BJ413" s="14" t="s">
        <v>81</v>
      </c>
      <c r="BK413" s="237">
        <f>ROUND(I413*H413,2)</f>
        <v>0</v>
      </c>
      <c r="BL413" s="14" t="s">
        <v>219</v>
      </c>
      <c r="BM413" s="236" t="s">
        <v>1076</v>
      </c>
    </row>
    <row r="414" s="2" customFormat="1" ht="37.8" customHeight="1">
      <c r="A414" s="35"/>
      <c r="B414" s="36"/>
      <c r="C414" s="238" t="s">
        <v>637</v>
      </c>
      <c r="D414" s="238" t="s">
        <v>216</v>
      </c>
      <c r="E414" s="239" t="s">
        <v>1077</v>
      </c>
      <c r="F414" s="240" t="s">
        <v>1078</v>
      </c>
      <c r="G414" s="241" t="s">
        <v>254</v>
      </c>
      <c r="H414" s="242">
        <v>1</v>
      </c>
      <c r="I414" s="243"/>
      <c r="J414" s="244">
        <f>ROUND(I414*H414,2)</f>
        <v>0</v>
      </c>
      <c r="K414" s="245"/>
      <c r="L414" s="246"/>
      <c r="M414" s="247" t="s">
        <v>1</v>
      </c>
      <c r="N414" s="248" t="s">
        <v>38</v>
      </c>
      <c r="O414" s="88"/>
      <c r="P414" s="234">
        <f>O414*H414</f>
        <v>0</v>
      </c>
      <c r="Q414" s="234">
        <v>0</v>
      </c>
      <c r="R414" s="234">
        <f>Q414*H414</f>
        <v>0</v>
      </c>
      <c r="S414" s="234">
        <v>0</v>
      </c>
      <c r="T414" s="235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36" t="s">
        <v>250</v>
      </c>
      <c r="AT414" s="236" t="s">
        <v>216</v>
      </c>
      <c r="AU414" s="236" t="s">
        <v>83</v>
      </c>
      <c r="AY414" s="14" t="s">
        <v>188</v>
      </c>
      <c r="BE414" s="237">
        <f>IF(N414="základní",J414,0)</f>
        <v>0</v>
      </c>
      <c r="BF414" s="237">
        <f>IF(N414="snížená",J414,0)</f>
        <v>0</v>
      </c>
      <c r="BG414" s="237">
        <f>IF(N414="zákl. přenesená",J414,0)</f>
        <v>0</v>
      </c>
      <c r="BH414" s="237">
        <f>IF(N414="sníž. přenesená",J414,0)</f>
        <v>0</v>
      </c>
      <c r="BI414" s="237">
        <f>IF(N414="nulová",J414,0)</f>
        <v>0</v>
      </c>
      <c r="BJ414" s="14" t="s">
        <v>81</v>
      </c>
      <c r="BK414" s="237">
        <f>ROUND(I414*H414,2)</f>
        <v>0</v>
      </c>
      <c r="BL414" s="14" t="s">
        <v>219</v>
      </c>
      <c r="BM414" s="236" t="s">
        <v>1079</v>
      </c>
    </row>
    <row r="415" s="2" customFormat="1" ht="49.05" customHeight="1">
      <c r="A415" s="35"/>
      <c r="B415" s="36"/>
      <c r="C415" s="238" t="s">
        <v>1080</v>
      </c>
      <c r="D415" s="238" t="s">
        <v>216</v>
      </c>
      <c r="E415" s="239" t="s">
        <v>1081</v>
      </c>
      <c r="F415" s="240" t="s">
        <v>1082</v>
      </c>
      <c r="G415" s="241" t="s">
        <v>254</v>
      </c>
      <c r="H415" s="242">
        <v>1</v>
      </c>
      <c r="I415" s="243"/>
      <c r="J415" s="244">
        <f>ROUND(I415*H415,2)</f>
        <v>0</v>
      </c>
      <c r="K415" s="245"/>
      <c r="L415" s="246"/>
      <c r="M415" s="247" t="s">
        <v>1</v>
      </c>
      <c r="N415" s="248" t="s">
        <v>38</v>
      </c>
      <c r="O415" s="88"/>
      <c r="P415" s="234">
        <f>O415*H415</f>
        <v>0</v>
      </c>
      <c r="Q415" s="234">
        <v>0</v>
      </c>
      <c r="R415" s="234">
        <f>Q415*H415</f>
        <v>0</v>
      </c>
      <c r="S415" s="234">
        <v>0</v>
      </c>
      <c r="T415" s="235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36" t="s">
        <v>250</v>
      </c>
      <c r="AT415" s="236" t="s">
        <v>216</v>
      </c>
      <c r="AU415" s="236" t="s">
        <v>83</v>
      </c>
      <c r="AY415" s="14" t="s">
        <v>188</v>
      </c>
      <c r="BE415" s="237">
        <f>IF(N415="základní",J415,0)</f>
        <v>0</v>
      </c>
      <c r="BF415" s="237">
        <f>IF(N415="snížená",J415,0)</f>
        <v>0</v>
      </c>
      <c r="BG415" s="237">
        <f>IF(N415="zákl. přenesená",J415,0)</f>
        <v>0</v>
      </c>
      <c r="BH415" s="237">
        <f>IF(N415="sníž. přenesená",J415,0)</f>
        <v>0</v>
      </c>
      <c r="BI415" s="237">
        <f>IF(N415="nulová",J415,0)</f>
        <v>0</v>
      </c>
      <c r="BJ415" s="14" t="s">
        <v>81</v>
      </c>
      <c r="BK415" s="237">
        <f>ROUND(I415*H415,2)</f>
        <v>0</v>
      </c>
      <c r="BL415" s="14" t="s">
        <v>219</v>
      </c>
      <c r="BM415" s="236" t="s">
        <v>1083</v>
      </c>
    </row>
    <row r="416" s="2" customFormat="1" ht="49.05" customHeight="1">
      <c r="A416" s="35"/>
      <c r="B416" s="36"/>
      <c r="C416" s="238" t="s">
        <v>641</v>
      </c>
      <c r="D416" s="238" t="s">
        <v>216</v>
      </c>
      <c r="E416" s="239" t="s">
        <v>1084</v>
      </c>
      <c r="F416" s="240" t="s">
        <v>1085</v>
      </c>
      <c r="G416" s="241" t="s">
        <v>254</v>
      </c>
      <c r="H416" s="242">
        <v>1</v>
      </c>
      <c r="I416" s="243"/>
      <c r="J416" s="244">
        <f>ROUND(I416*H416,2)</f>
        <v>0</v>
      </c>
      <c r="K416" s="245"/>
      <c r="L416" s="246"/>
      <c r="M416" s="247" t="s">
        <v>1</v>
      </c>
      <c r="N416" s="248" t="s">
        <v>38</v>
      </c>
      <c r="O416" s="88"/>
      <c r="P416" s="234">
        <f>O416*H416</f>
        <v>0</v>
      </c>
      <c r="Q416" s="234">
        <v>0</v>
      </c>
      <c r="R416" s="234">
        <f>Q416*H416</f>
        <v>0</v>
      </c>
      <c r="S416" s="234">
        <v>0</v>
      </c>
      <c r="T416" s="235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36" t="s">
        <v>250</v>
      </c>
      <c r="AT416" s="236" t="s">
        <v>216</v>
      </c>
      <c r="AU416" s="236" t="s">
        <v>83</v>
      </c>
      <c r="AY416" s="14" t="s">
        <v>188</v>
      </c>
      <c r="BE416" s="237">
        <f>IF(N416="základní",J416,0)</f>
        <v>0</v>
      </c>
      <c r="BF416" s="237">
        <f>IF(N416="snížená",J416,0)</f>
        <v>0</v>
      </c>
      <c r="BG416" s="237">
        <f>IF(N416="zákl. přenesená",J416,0)</f>
        <v>0</v>
      </c>
      <c r="BH416" s="237">
        <f>IF(N416="sníž. přenesená",J416,0)</f>
        <v>0</v>
      </c>
      <c r="BI416" s="237">
        <f>IF(N416="nulová",J416,0)</f>
        <v>0</v>
      </c>
      <c r="BJ416" s="14" t="s">
        <v>81</v>
      </c>
      <c r="BK416" s="237">
        <f>ROUND(I416*H416,2)</f>
        <v>0</v>
      </c>
      <c r="BL416" s="14" t="s">
        <v>219</v>
      </c>
      <c r="BM416" s="236" t="s">
        <v>1086</v>
      </c>
    </row>
    <row r="417" s="2" customFormat="1" ht="24.15" customHeight="1">
      <c r="A417" s="35"/>
      <c r="B417" s="36"/>
      <c r="C417" s="238" t="s">
        <v>1087</v>
      </c>
      <c r="D417" s="238" t="s">
        <v>216</v>
      </c>
      <c r="E417" s="239" t="s">
        <v>1088</v>
      </c>
      <c r="F417" s="240" t="s">
        <v>1089</v>
      </c>
      <c r="G417" s="241" t="s">
        <v>254</v>
      </c>
      <c r="H417" s="242">
        <v>1</v>
      </c>
      <c r="I417" s="243"/>
      <c r="J417" s="244">
        <f>ROUND(I417*H417,2)</f>
        <v>0</v>
      </c>
      <c r="K417" s="245"/>
      <c r="L417" s="246"/>
      <c r="M417" s="247" t="s">
        <v>1</v>
      </c>
      <c r="N417" s="248" t="s">
        <v>38</v>
      </c>
      <c r="O417" s="88"/>
      <c r="P417" s="234">
        <f>O417*H417</f>
        <v>0</v>
      </c>
      <c r="Q417" s="234">
        <v>0</v>
      </c>
      <c r="R417" s="234">
        <f>Q417*H417</f>
        <v>0</v>
      </c>
      <c r="S417" s="234">
        <v>0</v>
      </c>
      <c r="T417" s="235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36" t="s">
        <v>250</v>
      </c>
      <c r="AT417" s="236" t="s">
        <v>216</v>
      </c>
      <c r="AU417" s="236" t="s">
        <v>83</v>
      </c>
      <c r="AY417" s="14" t="s">
        <v>188</v>
      </c>
      <c r="BE417" s="237">
        <f>IF(N417="základní",J417,0)</f>
        <v>0</v>
      </c>
      <c r="BF417" s="237">
        <f>IF(N417="snížená",J417,0)</f>
        <v>0</v>
      </c>
      <c r="BG417" s="237">
        <f>IF(N417="zákl. přenesená",J417,0)</f>
        <v>0</v>
      </c>
      <c r="BH417" s="237">
        <f>IF(N417="sníž. přenesená",J417,0)</f>
        <v>0</v>
      </c>
      <c r="BI417" s="237">
        <f>IF(N417="nulová",J417,0)</f>
        <v>0</v>
      </c>
      <c r="BJ417" s="14" t="s">
        <v>81</v>
      </c>
      <c r="BK417" s="237">
        <f>ROUND(I417*H417,2)</f>
        <v>0</v>
      </c>
      <c r="BL417" s="14" t="s">
        <v>219</v>
      </c>
      <c r="BM417" s="236" t="s">
        <v>1090</v>
      </c>
    </row>
    <row r="418" s="2" customFormat="1" ht="24.15" customHeight="1">
      <c r="A418" s="35"/>
      <c r="B418" s="36"/>
      <c r="C418" s="238" t="s">
        <v>644</v>
      </c>
      <c r="D418" s="238" t="s">
        <v>216</v>
      </c>
      <c r="E418" s="239" t="s">
        <v>1091</v>
      </c>
      <c r="F418" s="240" t="s">
        <v>1092</v>
      </c>
      <c r="G418" s="241" t="s">
        <v>254</v>
      </c>
      <c r="H418" s="242">
        <v>1</v>
      </c>
      <c r="I418" s="243"/>
      <c r="J418" s="244">
        <f>ROUND(I418*H418,2)</f>
        <v>0</v>
      </c>
      <c r="K418" s="245"/>
      <c r="L418" s="246"/>
      <c r="M418" s="247" t="s">
        <v>1</v>
      </c>
      <c r="N418" s="248" t="s">
        <v>38</v>
      </c>
      <c r="O418" s="88"/>
      <c r="P418" s="234">
        <f>O418*H418</f>
        <v>0</v>
      </c>
      <c r="Q418" s="234">
        <v>0</v>
      </c>
      <c r="R418" s="234">
        <f>Q418*H418</f>
        <v>0</v>
      </c>
      <c r="S418" s="234">
        <v>0</v>
      </c>
      <c r="T418" s="235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36" t="s">
        <v>250</v>
      </c>
      <c r="AT418" s="236" t="s">
        <v>216</v>
      </c>
      <c r="AU418" s="236" t="s">
        <v>83</v>
      </c>
      <c r="AY418" s="14" t="s">
        <v>188</v>
      </c>
      <c r="BE418" s="237">
        <f>IF(N418="základní",J418,0)</f>
        <v>0</v>
      </c>
      <c r="BF418" s="237">
        <f>IF(N418="snížená",J418,0)</f>
        <v>0</v>
      </c>
      <c r="BG418" s="237">
        <f>IF(N418="zákl. přenesená",J418,0)</f>
        <v>0</v>
      </c>
      <c r="BH418" s="237">
        <f>IF(N418="sníž. přenesená",J418,0)</f>
        <v>0</v>
      </c>
      <c r="BI418" s="237">
        <f>IF(N418="nulová",J418,0)</f>
        <v>0</v>
      </c>
      <c r="BJ418" s="14" t="s">
        <v>81</v>
      </c>
      <c r="BK418" s="237">
        <f>ROUND(I418*H418,2)</f>
        <v>0</v>
      </c>
      <c r="BL418" s="14" t="s">
        <v>219</v>
      </c>
      <c r="BM418" s="236" t="s">
        <v>1093</v>
      </c>
    </row>
    <row r="419" s="2" customFormat="1" ht="24.15" customHeight="1">
      <c r="A419" s="35"/>
      <c r="B419" s="36"/>
      <c r="C419" s="238" t="s">
        <v>1094</v>
      </c>
      <c r="D419" s="238" t="s">
        <v>216</v>
      </c>
      <c r="E419" s="239" t="s">
        <v>1095</v>
      </c>
      <c r="F419" s="240" t="s">
        <v>1096</v>
      </c>
      <c r="G419" s="241" t="s">
        <v>254</v>
      </c>
      <c r="H419" s="242">
        <v>1</v>
      </c>
      <c r="I419" s="243"/>
      <c r="J419" s="244">
        <f>ROUND(I419*H419,2)</f>
        <v>0</v>
      </c>
      <c r="K419" s="245"/>
      <c r="L419" s="246"/>
      <c r="M419" s="247" t="s">
        <v>1</v>
      </c>
      <c r="N419" s="248" t="s">
        <v>38</v>
      </c>
      <c r="O419" s="88"/>
      <c r="P419" s="234">
        <f>O419*H419</f>
        <v>0</v>
      </c>
      <c r="Q419" s="234">
        <v>0</v>
      </c>
      <c r="R419" s="234">
        <f>Q419*H419</f>
        <v>0</v>
      </c>
      <c r="S419" s="234">
        <v>0</v>
      </c>
      <c r="T419" s="235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36" t="s">
        <v>250</v>
      </c>
      <c r="AT419" s="236" t="s">
        <v>216</v>
      </c>
      <c r="AU419" s="236" t="s">
        <v>83</v>
      </c>
      <c r="AY419" s="14" t="s">
        <v>188</v>
      </c>
      <c r="BE419" s="237">
        <f>IF(N419="základní",J419,0)</f>
        <v>0</v>
      </c>
      <c r="BF419" s="237">
        <f>IF(N419="snížená",J419,0)</f>
        <v>0</v>
      </c>
      <c r="BG419" s="237">
        <f>IF(N419="zákl. přenesená",J419,0)</f>
        <v>0</v>
      </c>
      <c r="BH419" s="237">
        <f>IF(N419="sníž. přenesená",J419,0)</f>
        <v>0</v>
      </c>
      <c r="BI419" s="237">
        <f>IF(N419="nulová",J419,0)</f>
        <v>0</v>
      </c>
      <c r="BJ419" s="14" t="s">
        <v>81</v>
      </c>
      <c r="BK419" s="237">
        <f>ROUND(I419*H419,2)</f>
        <v>0</v>
      </c>
      <c r="BL419" s="14" t="s">
        <v>219</v>
      </c>
      <c r="BM419" s="236" t="s">
        <v>1097</v>
      </c>
    </row>
    <row r="420" s="2" customFormat="1" ht="37.8" customHeight="1">
      <c r="A420" s="35"/>
      <c r="B420" s="36"/>
      <c r="C420" s="224" t="s">
        <v>648</v>
      </c>
      <c r="D420" s="224" t="s">
        <v>190</v>
      </c>
      <c r="E420" s="225" t="s">
        <v>1098</v>
      </c>
      <c r="F420" s="226" t="s">
        <v>1099</v>
      </c>
      <c r="G420" s="227" t="s">
        <v>254</v>
      </c>
      <c r="H420" s="228">
        <v>1</v>
      </c>
      <c r="I420" s="229"/>
      <c r="J420" s="230">
        <f>ROUND(I420*H420,2)</f>
        <v>0</v>
      </c>
      <c r="K420" s="231"/>
      <c r="L420" s="41"/>
      <c r="M420" s="232" t="s">
        <v>1</v>
      </c>
      <c r="N420" s="233" t="s">
        <v>38</v>
      </c>
      <c r="O420" s="88"/>
      <c r="P420" s="234">
        <f>O420*H420</f>
        <v>0</v>
      </c>
      <c r="Q420" s="234">
        <v>0</v>
      </c>
      <c r="R420" s="234">
        <f>Q420*H420</f>
        <v>0</v>
      </c>
      <c r="S420" s="234">
        <v>0</v>
      </c>
      <c r="T420" s="235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36" t="s">
        <v>219</v>
      </c>
      <c r="AT420" s="236" t="s">
        <v>190</v>
      </c>
      <c r="AU420" s="236" t="s">
        <v>83</v>
      </c>
      <c r="AY420" s="14" t="s">
        <v>188</v>
      </c>
      <c r="BE420" s="237">
        <f>IF(N420="základní",J420,0)</f>
        <v>0</v>
      </c>
      <c r="BF420" s="237">
        <f>IF(N420="snížená",J420,0)</f>
        <v>0</v>
      </c>
      <c r="BG420" s="237">
        <f>IF(N420="zákl. přenesená",J420,0)</f>
        <v>0</v>
      </c>
      <c r="BH420" s="237">
        <f>IF(N420="sníž. přenesená",J420,0)</f>
        <v>0</v>
      </c>
      <c r="BI420" s="237">
        <f>IF(N420="nulová",J420,0)</f>
        <v>0</v>
      </c>
      <c r="BJ420" s="14" t="s">
        <v>81</v>
      </c>
      <c r="BK420" s="237">
        <f>ROUND(I420*H420,2)</f>
        <v>0</v>
      </c>
      <c r="BL420" s="14" t="s">
        <v>219</v>
      </c>
      <c r="BM420" s="236" t="s">
        <v>1100</v>
      </c>
    </row>
    <row r="421" s="2" customFormat="1" ht="37.8" customHeight="1">
      <c r="A421" s="35"/>
      <c r="B421" s="36"/>
      <c r="C421" s="238" t="s">
        <v>1101</v>
      </c>
      <c r="D421" s="238" t="s">
        <v>216</v>
      </c>
      <c r="E421" s="239" t="s">
        <v>1102</v>
      </c>
      <c r="F421" s="240" t="s">
        <v>1103</v>
      </c>
      <c r="G421" s="241" t="s">
        <v>254</v>
      </c>
      <c r="H421" s="242">
        <v>1</v>
      </c>
      <c r="I421" s="243"/>
      <c r="J421" s="244">
        <f>ROUND(I421*H421,2)</f>
        <v>0</v>
      </c>
      <c r="K421" s="245"/>
      <c r="L421" s="246"/>
      <c r="M421" s="247" t="s">
        <v>1</v>
      </c>
      <c r="N421" s="248" t="s">
        <v>38</v>
      </c>
      <c r="O421" s="88"/>
      <c r="P421" s="234">
        <f>O421*H421</f>
        <v>0</v>
      </c>
      <c r="Q421" s="234">
        <v>0</v>
      </c>
      <c r="R421" s="234">
        <f>Q421*H421</f>
        <v>0</v>
      </c>
      <c r="S421" s="234">
        <v>0</v>
      </c>
      <c r="T421" s="235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36" t="s">
        <v>250</v>
      </c>
      <c r="AT421" s="236" t="s">
        <v>216</v>
      </c>
      <c r="AU421" s="236" t="s">
        <v>83</v>
      </c>
      <c r="AY421" s="14" t="s">
        <v>188</v>
      </c>
      <c r="BE421" s="237">
        <f>IF(N421="základní",J421,0)</f>
        <v>0</v>
      </c>
      <c r="BF421" s="237">
        <f>IF(N421="snížená",J421,0)</f>
        <v>0</v>
      </c>
      <c r="BG421" s="237">
        <f>IF(N421="zákl. přenesená",J421,0)</f>
        <v>0</v>
      </c>
      <c r="BH421" s="237">
        <f>IF(N421="sníž. přenesená",J421,0)</f>
        <v>0</v>
      </c>
      <c r="BI421" s="237">
        <f>IF(N421="nulová",J421,0)</f>
        <v>0</v>
      </c>
      <c r="BJ421" s="14" t="s">
        <v>81</v>
      </c>
      <c r="BK421" s="237">
        <f>ROUND(I421*H421,2)</f>
        <v>0</v>
      </c>
      <c r="BL421" s="14" t="s">
        <v>219</v>
      </c>
      <c r="BM421" s="236" t="s">
        <v>1104</v>
      </c>
    </row>
    <row r="422" s="2" customFormat="1" ht="37.8" customHeight="1">
      <c r="A422" s="35"/>
      <c r="B422" s="36"/>
      <c r="C422" s="224" t="s">
        <v>651</v>
      </c>
      <c r="D422" s="224" t="s">
        <v>190</v>
      </c>
      <c r="E422" s="225" t="s">
        <v>1105</v>
      </c>
      <c r="F422" s="226" t="s">
        <v>1106</v>
      </c>
      <c r="G422" s="227" t="s">
        <v>254</v>
      </c>
      <c r="H422" s="228">
        <v>1</v>
      </c>
      <c r="I422" s="229"/>
      <c r="J422" s="230">
        <f>ROUND(I422*H422,2)</f>
        <v>0</v>
      </c>
      <c r="K422" s="231"/>
      <c r="L422" s="41"/>
      <c r="M422" s="232" t="s">
        <v>1</v>
      </c>
      <c r="N422" s="233" t="s">
        <v>38</v>
      </c>
      <c r="O422" s="88"/>
      <c r="P422" s="234">
        <f>O422*H422</f>
        <v>0</v>
      </c>
      <c r="Q422" s="234">
        <v>0</v>
      </c>
      <c r="R422" s="234">
        <f>Q422*H422</f>
        <v>0</v>
      </c>
      <c r="S422" s="234">
        <v>0</v>
      </c>
      <c r="T422" s="235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36" t="s">
        <v>219</v>
      </c>
      <c r="AT422" s="236" t="s">
        <v>190</v>
      </c>
      <c r="AU422" s="236" t="s">
        <v>83</v>
      </c>
      <c r="AY422" s="14" t="s">
        <v>188</v>
      </c>
      <c r="BE422" s="237">
        <f>IF(N422="základní",J422,0)</f>
        <v>0</v>
      </c>
      <c r="BF422" s="237">
        <f>IF(N422="snížená",J422,0)</f>
        <v>0</v>
      </c>
      <c r="BG422" s="237">
        <f>IF(N422="zákl. přenesená",J422,0)</f>
        <v>0</v>
      </c>
      <c r="BH422" s="237">
        <f>IF(N422="sníž. přenesená",J422,0)</f>
        <v>0</v>
      </c>
      <c r="BI422" s="237">
        <f>IF(N422="nulová",J422,0)</f>
        <v>0</v>
      </c>
      <c r="BJ422" s="14" t="s">
        <v>81</v>
      </c>
      <c r="BK422" s="237">
        <f>ROUND(I422*H422,2)</f>
        <v>0</v>
      </c>
      <c r="BL422" s="14" t="s">
        <v>219</v>
      </c>
      <c r="BM422" s="236" t="s">
        <v>1107</v>
      </c>
    </row>
    <row r="423" s="2" customFormat="1" ht="37.8" customHeight="1">
      <c r="A423" s="35"/>
      <c r="B423" s="36"/>
      <c r="C423" s="238" t="s">
        <v>1108</v>
      </c>
      <c r="D423" s="238" t="s">
        <v>216</v>
      </c>
      <c r="E423" s="239" t="s">
        <v>1109</v>
      </c>
      <c r="F423" s="240" t="s">
        <v>1110</v>
      </c>
      <c r="G423" s="241" t="s">
        <v>254</v>
      </c>
      <c r="H423" s="242">
        <v>1</v>
      </c>
      <c r="I423" s="243"/>
      <c r="J423" s="244">
        <f>ROUND(I423*H423,2)</f>
        <v>0</v>
      </c>
      <c r="K423" s="245"/>
      <c r="L423" s="246"/>
      <c r="M423" s="247" t="s">
        <v>1</v>
      </c>
      <c r="N423" s="248" t="s">
        <v>38</v>
      </c>
      <c r="O423" s="88"/>
      <c r="P423" s="234">
        <f>O423*H423</f>
        <v>0</v>
      </c>
      <c r="Q423" s="234">
        <v>0</v>
      </c>
      <c r="R423" s="234">
        <f>Q423*H423</f>
        <v>0</v>
      </c>
      <c r="S423" s="234">
        <v>0</v>
      </c>
      <c r="T423" s="235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36" t="s">
        <v>250</v>
      </c>
      <c r="AT423" s="236" t="s">
        <v>216</v>
      </c>
      <c r="AU423" s="236" t="s">
        <v>83</v>
      </c>
      <c r="AY423" s="14" t="s">
        <v>188</v>
      </c>
      <c r="BE423" s="237">
        <f>IF(N423="základní",J423,0)</f>
        <v>0</v>
      </c>
      <c r="BF423" s="237">
        <f>IF(N423="snížená",J423,0)</f>
        <v>0</v>
      </c>
      <c r="BG423" s="237">
        <f>IF(N423="zákl. přenesená",J423,0)</f>
        <v>0</v>
      </c>
      <c r="BH423" s="237">
        <f>IF(N423="sníž. přenesená",J423,0)</f>
        <v>0</v>
      </c>
      <c r="BI423" s="237">
        <f>IF(N423="nulová",J423,0)</f>
        <v>0</v>
      </c>
      <c r="BJ423" s="14" t="s">
        <v>81</v>
      </c>
      <c r="BK423" s="237">
        <f>ROUND(I423*H423,2)</f>
        <v>0</v>
      </c>
      <c r="BL423" s="14" t="s">
        <v>219</v>
      </c>
      <c r="BM423" s="236" t="s">
        <v>1111</v>
      </c>
    </row>
    <row r="424" s="2" customFormat="1" ht="14.4" customHeight="1">
      <c r="A424" s="35"/>
      <c r="B424" s="36"/>
      <c r="C424" s="224" t="s">
        <v>655</v>
      </c>
      <c r="D424" s="224" t="s">
        <v>190</v>
      </c>
      <c r="E424" s="225" t="s">
        <v>1112</v>
      </c>
      <c r="F424" s="226" t="s">
        <v>1113</v>
      </c>
      <c r="G424" s="227" t="s">
        <v>254</v>
      </c>
      <c r="H424" s="228">
        <v>1</v>
      </c>
      <c r="I424" s="229"/>
      <c r="J424" s="230">
        <f>ROUND(I424*H424,2)</f>
        <v>0</v>
      </c>
      <c r="K424" s="231"/>
      <c r="L424" s="41"/>
      <c r="M424" s="232" t="s">
        <v>1</v>
      </c>
      <c r="N424" s="233" t="s">
        <v>38</v>
      </c>
      <c r="O424" s="88"/>
      <c r="P424" s="234">
        <f>O424*H424</f>
        <v>0</v>
      </c>
      <c r="Q424" s="234">
        <v>0</v>
      </c>
      <c r="R424" s="234">
        <f>Q424*H424</f>
        <v>0</v>
      </c>
      <c r="S424" s="234">
        <v>0</v>
      </c>
      <c r="T424" s="235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36" t="s">
        <v>219</v>
      </c>
      <c r="AT424" s="236" t="s">
        <v>190</v>
      </c>
      <c r="AU424" s="236" t="s">
        <v>83</v>
      </c>
      <c r="AY424" s="14" t="s">
        <v>188</v>
      </c>
      <c r="BE424" s="237">
        <f>IF(N424="základní",J424,0)</f>
        <v>0</v>
      </c>
      <c r="BF424" s="237">
        <f>IF(N424="snížená",J424,0)</f>
        <v>0</v>
      </c>
      <c r="BG424" s="237">
        <f>IF(N424="zákl. přenesená",J424,0)</f>
        <v>0</v>
      </c>
      <c r="BH424" s="237">
        <f>IF(N424="sníž. přenesená",J424,0)</f>
        <v>0</v>
      </c>
      <c r="BI424" s="237">
        <f>IF(N424="nulová",J424,0)</f>
        <v>0</v>
      </c>
      <c r="BJ424" s="14" t="s">
        <v>81</v>
      </c>
      <c r="BK424" s="237">
        <f>ROUND(I424*H424,2)</f>
        <v>0</v>
      </c>
      <c r="BL424" s="14" t="s">
        <v>219</v>
      </c>
      <c r="BM424" s="236" t="s">
        <v>1114</v>
      </c>
    </row>
    <row r="425" s="2" customFormat="1" ht="24.15" customHeight="1">
      <c r="A425" s="35"/>
      <c r="B425" s="36"/>
      <c r="C425" s="238" t="s">
        <v>1115</v>
      </c>
      <c r="D425" s="238" t="s">
        <v>216</v>
      </c>
      <c r="E425" s="239" t="s">
        <v>1116</v>
      </c>
      <c r="F425" s="240" t="s">
        <v>1117</v>
      </c>
      <c r="G425" s="241" t="s">
        <v>254</v>
      </c>
      <c r="H425" s="242">
        <v>1</v>
      </c>
      <c r="I425" s="243"/>
      <c r="J425" s="244">
        <f>ROUND(I425*H425,2)</f>
        <v>0</v>
      </c>
      <c r="K425" s="245"/>
      <c r="L425" s="246"/>
      <c r="M425" s="247" t="s">
        <v>1</v>
      </c>
      <c r="N425" s="248" t="s">
        <v>38</v>
      </c>
      <c r="O425" s="88"/>
      <c r="P425" s="234">
        <f>O425*H425</f>
        <v>0</v>
      </c>
      <c r="Q425" s="234">
        <v>0</v>
      </c>
      <c r="R425" s="234">
        <f>Q425*H425</f>
        <v>0</v>
      </c>
      <c r="S425" s="234">
        <v>0</v>
      </c>
      <c r="T425" s="235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36" t="s">
        <v>250</v>
      </c>
      <c r="AT425" s="236" t="s">
        <v>216</v>
      </c>
      <c r="AU425" s="236" t="s">
        <v>83</v>
      </c>
      <c r="AY425" s="14" t="s">
        <v>188</v>
      </c>
      <c r="BE425" s="237">
        <f>IF(N425="základní",J425,0)</f>
        <v>0</v>
      </c>
      <c r="BF425" s="237">
        <f>IF(N425="snížená",J425,0)</f>
        <v>0</v>
      </c>
      <c r="BG425" s="237">
        <f>IF(N425="zákl. přenesená",J425,0)</f>
        <v>0</v>
      </c>
      <c r="BH425" s="237">
        <f>IF(N425="sníž. přenesená",J425,0)</f>
        <v>0</v>
      </c>
      <c r="BI425" s="237">
        <f>IF(N425="nulová",J425,0)</f>
        <v>0</v>
      </c>
      <c r="BJ425" s="14" t="s">
        <v>81</v>
      </c>
      <c r="BK425" s="237">
        <f>ROUND(I425*H425,2)</f>
        <v>0</v>
      </c>
      <c r="BL425" s="14" t="s">
        <v>219</v>
      </c>
      <c r="BM425" s="236" t="s">
        <v>1118</v>
      </c>
    </row>
    <row r="426" s="2" customFormat="1" ht="24.15" customHeight="1">
      <c r="A426" s="35"/>
      <c r="B426" s="36"/>
      <c r="C426" s="238" t="s">
        <v>658</v>
      </c>
      <c r="D426" s="238" t="s">
        <v>216</v>
      </c>
      <c r="E426" s="239" t="s">
        <v>1119</v>
      </c>
      <c r="F426" s="240" t="s">
        <v>1120</v>
      </c>
      <c r="G426" s="241" t="s">
        <v>254</v>
      </c>
      <c r="H426" s="242">
        <v>1</v>
      </c>
      <c r="I426" s="243"/>
      <c r="J426" s="244">
        <f>ROUND(I426*H426,2)</f>
        <v>0</v>
      </c>
      <c r="K426" s="245"/>
      <c r="L426" s="246"/>
      <c r="M426" s="247" t="s">
        <v>1</v>
      </c>
      <c r="N426" s="248" t="s">
        <v>38</v>
      </c>
      <c r="O426" s="88"/>
      <c r="P426" s="234">
        <f>O426*H426</f>
        <v>0</v>
      </c>
      <c r="Q426" s="234">
        <v>0</v>
      </c>
      <c r="R426" s="234">
        <f>Q426*H426</f>
        <v>0</v>
      </c>
      <c r="S426" s="234">
        <v>0</v>
      </c>
      <c r="T426" s="235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36" t="s">
        <v>250</v>
      </c>
      <c r="AT426" s="236" t="s">
        <v>216</v>
      </c>
      <c r="AU426" s="236" t="s">
        <v>83</v>
      </c>
      <c r="AY426" s="14" t="s">
        <v>188</v>
      </c>
      <c r="BE426" s="237">
        <f>IF(N426="základní",J426,0)</f>
        <v>0</v>
      </c>
      <c r="BF426" s="237">
        <f>IF(N426="snížená",J426,0)</f>
        <v>0</v>
      </c>
      <c r="BG426" s="237">
        <f>IF(N426="zákl. přenesená",J426,0)</f>
        <v>0</v>
      </c>
      <c r="BH426" s="237">
        <f>IF(N426="sníž. přenesená",J426,0)</f>
        <v>0</v>
      </c>
      <c r="BI426" s="237">
        <f>IF(N426="nulová",J426,0)</f>
        <v>0</v>
      </c>
      <c r="BJ426" s="14" t="s">
        <v>81</v>
      </c>
      <c r="BK426" s="237">
        <f>ROUND(I426*H426,2)</f>
        <v>0</v>
      </c>
      <c r="BL426" s="14" t="s">
        <v>219</v>
      </c>
      <c r="BM426" s="236" t="s">
        <v>1121</v>
      </c>
    </row>
    <row r="427" s="2" customFormat="1" ht="37.8" customHeight="1">
      <c r="A427" s="35"/>
      <c r="B427" s="36"/>
      <c r="C427" s="238" t="s">
        <v>1122</v>
      </c>
      <c r="D427" s="238" t="s">
        <v>216</v>
      </c>
      <c r="E427" s="239" t="s">
        <v>1123</v>
      </c>
      <c r="F427" s="240" t="s">
        <v>1124</v>
      </c>
      <c r="G427" s="241" t="s">
        <v>254</v>
      </c>
      <c r="H427" s="242">
        <v>1</v>
      </c>
      <c r="I427" s="243"/>
      <c r="J427" s="244">
        <f>ROUND(I427*H427,2)</f>
        <v>0</v>
      </c>
      <c r="K427" s="245"/>
      <c r="L427" s="246"/>
      <c r="M427" s="247" t="s">
        <v>1</v>
      </c>
      <c r="N427" s="248" t="s">
        <v>38</v>
      </c>
      <c r="O427" s="88"/>
      <c r="P427" s="234">
        <f>O427*H427</f>
        <v>0</v>
      </c>
      <c r="Q427" s="234">
        <v>0</v>
      </c>
      <c r="R427" s="234">
        <f>Q427*H427</f>
        <v>0</v>
      </c>
      <c r="S427" s="234">
        <v>0</v>
      </c>
      <c r="T427" s="235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36" t="s">
        <v>250</v>
      </c>
      <c r="AT427" s="236" t="s">
        <v>216</v>
      </c>
      <c r="AU427" s="236" t="s">
        <v>83</v>
      </c>
      <c r="AY427" s="14" t="s">
        <v>188</v>
      </c>
      <c r="BE427" s="237">
        <f>IF(N427="základní",J427,0)</f>
        <v>0</v>
      </c>
      <c r="BF427" s="237">
        <f>IF(N427="snížená",J427,0)</f>
        <v>0</v>
      </c>
      <c r="BG427" s="237">
        <f>IF(N427="zákl. přenesená",J427,0)</f>
        <v>0</v>
      </c>
      <c r="BH427" s="237">
        <f>IF(N427="sníž. přenesená",J427,0)</f>
        <v>0</v>
      </c>
      <c r="BI427" s="237">
        <f>IF(N427="nulová",J427,0)</f>
        <v>0</v>
      </c>
      <c r="BJ427" s="14" t="s">
        <v>81</v>
      </c>
      <c r="BK427" s="237">
        <f>ROUND(I427*H427,2)</f>
        <v>0</v>
      </c>
      <c r="BL427" s="14" t="s">
        <v>219</v>
      </c>
      <c r="BM427" s="236" t="s">
        <v>1125</v>
      </c>
    </row>
    <row r="428" s="2" customFormat="1" ht="24.15" customHeight="1">
      <c r="A428" s="35"/>
      <c r="B428" s="36"/>
      <c r="C428" s="238" t="s">
        <v>664</v>
      </c>
      <c r="D428" s="238" t="s">
        <v>216</v>
      </c>
      <c r="E428" s="239" t="s">
        <v>1126</v>
      </c>
      <c r="F428" s="240" t="s">
        <v>1127</v>
      </c>
      <c r="G428" s="241" t="s">
        <v>254</v>
      </c>
      <c r="H428" s="242">
        <v>1</v>
      </c>
      <c r="I428" s="243"/>
      <c r="J428" s="244">
        <f>ROUND(I428*H428,2)</f>
        <v>0</v>
      </c>
      <c r="K428" s="245"/>
      <c r="L428" s="246"/>
      <c r="M428" s="247" t="s">
        <v>1</v>
      </c>
      <c r="N428" s="248" t="s">
        <v>38</v>
      </c>
      <c r="O428" s="88"/>
      <c r="P428" s="234">
        <f>O428*H428</f>
        <v>0</v>
      </c>
      <c r="Q428" s="234">
        <v>0</v>
      </c>
      <c r="R428" s="234">
        <f>Q428*H428</f>
        <v>0</v>
      </c>
      <c r="S428" s="234">
        <v>0</v>
      </c>
      <c r="T428" s="235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36" t="s">
        <v>250</v>
      </c>
      <c r="AT428" s="236" t="s">
        <v>216</v>
      </c>
      <c r="AU428" s="236" t="s">
        <v>83</v>
      </c>
      <c r="AY428" s="14" t="s">
        <v>188</v>
      </c>
      <c r="BE428" s="237">
        <f>IF(N428="základní",J428,0)</f>
        <v>0</v>
      </c>
      <c r="BF428" s="237">
        <f>IF(N428="snížená",J428,0)</f>
        <v>0</v>
      </c>
      <c r="BG428" s="237">
        <f>IF(N428="zákl. přenesená",J428,0)</f>
        <v>0</v>
      </c>
      <c r="BH428" s="237">
        <f>IF(N428="sníž. přenesená",J428,0)</f>
        <v>0</v>
      </c>
      <c r="BI428" s="237">
        <f>IF(N428="nulová",J428,0)</f>
        <v>0</v>
      </c>
      <c r="BJ428" s="14" t="s">
        <v>81</v>
      </c>
      <c r="BK428" s="237">
        <f>ROUND(I428*H428,2)</f>
        <v>0</v>
      </c>
      <c r="BL428" s="14" t="s">
        <v>219</v>
      </c>
      <c r="BM428" s="236" t="s">
        <v>1128</v>
      </c>
    </row>
    <row r="429" s="2" customFormat="1" ht="49.05" customHeight="1">
      <c r="A429" s="35"/>
      <c r="B429" s="36"/>
      <c r="C429" s="224" t="s">
        <v>1129</v>
      </c>
      <c r="D429" s="224" t="s">
        <v>190</v>
      </c>
      <c r="E429" s="225" t="s">
        <v>1130</v>
      </c>
      <c r="F429" s="226" t="s">
        <v>1131</v>
      </c>
      <c r="G429" s="227" t="s">
        <v>207</v>
      </c>
      <c r="H429" s="228">
        <v>2.5470000000000002</v>
      </c>
      <c r="I429" s="229"/>
      <c r="J429" s="230">
        <f>ROUND(I429*H429,2)</f>
        <v>0</v>
      </c>
      <c r="K429" s="231"/>
      <c r="L429" s="41"/>
      <c r="M429" s="232" t="s">
        <v>1</v>
      </c>
      <c r="N429" s="233" t="s">
        <v>38</v>
      </c>
      <c r="O429" s="88"/>
      <c r="P429" s="234">
        <f>O429*H429</f>
        <v>0</v>
      </c>
      <c r="Q429" s="234">
        <v>0</v>
      </c>
      <c r="R429" s="234">
        <f>Q429*H429</f>
        <v>0</v>
      </c>
      <c r="S429" s="234">
        <v>0</v>
      </c>
      <c r="T429" s="235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36" t="s">
        <v>219</v>
      </c>
      <c r="AT429" s="236" t="s">
        <v>190</v>
      </c>
      <c r="AU429" s="236" t="s">
        <v>83</v>
      </c>
      <c r="AY429" s="14" t="s">
        <v>188</v>
      </c>
      <c r="BE429" s="237">
        <f>IF(N429="základní",J429,0)</f>
        <v>0</v>
      </c>
      <c r="BF429" s="237">
        <f>IF(N429="snížená",J429,0)</f>
        <v>0</v>
      </c>
      <c r="BG429" s="237">
        <f>IF(N429="zákl. přenesená",J429,0)</f>
        <v>0</v>
      </c>
      <c r="BH429" s="237">
        <f>IF(N429="sníž. přenesená",J429,0)</f>
        <v>0</v>
      </c>
      <c r="BI429" s="237">
        <f>IF(N429="nulová",J429,0)</f>
        <v>0</v>
      </c>
      <c r="BJ429" s="14" t="s">
        <v>81</v>
      </c>
      <c r="BK429" s="237">
        <f>ROUND(I429*H429,2)</f>
        <v>0</v>
      </c>
      <c r="BL429" s="14" t="s">
        <v>219</v>
      </c>
      <c r="BM429" s="236" t="s">
        <v>1132</v>
      </c>
    </row>
    <row r="430" s="12" customFormat="1" ht="22.8" customHeight="1">
      <c r="A430" s="12"/>
      <c r="B430" s="208"/>
      <c r="C430" s="209"/>
      <c r="D430" s="210" t="s">
        <v>72</v>
      </c>
      <c r="E430" s="222" t="s">
        <v>1133</v>
      </c>
      <c r="F430" s="222" t="s">
        <v>1134</v>
      </c>
      <c r="G430" s="209"/>
      <c r="H430" s="209"/>
      <c r="I430" s="212"/>
      <c r="J430" s="223">
        <f>BK430</f>
        <v>0</v>
      </c>
      <c r="K430" s="209"/>
      <c r="L430" s="214"/>
      <c r="M430" s="215"/>
      <c r="N430" s="216"/>
      <c r="O430" s="216"/>
      <c r="P430" s="217">
        <f>SUM(P431:P449)</f>
        <v>0</v>
      </c>
      <c r="Q430" s="216"/>
      <c r="R430" s="217">
        <f>SUM(R431:R449)</f>
        <v>0</v>
      </c>
      <c r="S430" s="216"/>
      <c r="T430" s="218">
        <f>SUM(T431:T449)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19" t="s">
        <v>83</v>
      </c>
      <c r="AT430" s="220" t="s">
        <v>72</v>
      </c>
      <c r="AU430" s="220" t="s">
        <v>81</v>
      </c>
      <c r="AY430" s="219" t="s">
        <v>188</v>
      </c>
      <c r="BK430" s="221">
        <f>SUM(BK431:BK449)</f>
        <v>0</v>
      </c>
    </row>
    <row r="431" s="2" customFormat="1" ht="24.15" customHeight="1">
      <c r="A431" s="35"/>
      <c r="B431" s="36"/>
      <c r="C431" s="224" t="s">
        <v>667</v>
      </c>
      <c r="D431" s="224" t="s">
        <v>190</v>
      </c>
      <c r="E431" s="225" t="s">
        <v>1135</v>
      </c>
      <c r="F431" s="226" t="s">
        <v>1136</v>
      </c>
      <c r="G431" s="227" t="s">
        <v>235</v>
      </c>
      <c r="H431" s="228">
        <v>10.800000000000001</v>
      </c>
      <c r="I431" s="229"/>
      <c r="J431" s="230">
        <f>ROUND(I431*H431,2)</f>
        <v>0</v>
      </c>
      <c r="K431" s="231"/>
      <c r="L431" s="41"/>
      <c r="M431" s="232" t="s">
        <v>1</v>
      </c>
      <c r="N431" s="233" t="s">
        <v>38</v>
      </c>
      <c r="O431" s="88"/>
      <c r="P431" s="234">
        <f>O431*H431</f>
        <v>0</v>
      </c>
      <c r="Q431" s="234">
        <v>0</v>
      </c>
      <c r="R431" s="234">
        <f>Q431*H431</f>
        <v>0</v>
      </c>
      <c r="S431" s="234">
        <v>0</v>
      </c>
      <c r="T431" s="235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36" t="s">
        <v>219</v>
      </c>
      <c r="AT431" s="236" t="s">
        <v>190</v>
      </c>
      <c r="AU431" s="236" t="s">
        <v>83</v>
      </c>
      <c r="AY431" s="14" t="s">
        <v>188</v>
      </c>
      <c r="BE431" s="237">
        <f>IF(N431="základní",J431,0)</f>
        <v>0</v>
      </c>
      <c r="BF431" s="237">
        <f>IF(N431="snížená",J431,0)</f>
        <v>0</v>
      </c>
      <c r="BG431" s="237">
        <f>IF(N431="zákl. přenesená",J431,0)</f>
        <v>0</v>
      </c>
      <c r="BH431" s="237">
        <f>IF(N431="sníž. přenesená",J431,0)</f>
        <v>0</v>
      </c>
      <c r="BI431" s="237">
        <f>IF(N431="nulová",J431,0)</f>
        <v>0</v>
      </c>
      <c r="BJ431" s="14" t="s">
        <v>81</v>
      </c>
      <c r="BK431" s="237">
        <f>ROUND(I431*H431,2)</f>
        <v>0</v>
      </c>
      <c r="BL431" s="14" t="s">
        <v>219</v>
      </c>
      <c r="BM431" s="236" t="s">
        <v>1137</v>
      </c>
    </row>
    <row r="432" s="2" customFormat="1" ht="14.4" customHeight="1">
      <c r="A432" s="35"/>
      <c r="B432" s="36"/>
      <c r="C432" s="238" t="s">
        <v>1138</v>
      </c>
      <c r="D432" s="238" t="s">
        <v>216</v>
      </c>
      <c r="E432" s="239" t="s">
        <v>1139</v>
      </c>
      <c r="F432" s="240" t="s">
        <v>1140</v>
      </c>
      <c r="G432" s="241" t="s">
        <v>235</v>
      </c>
      <c r="H432" s="242">
        <v>10.800000000000001</v>
      </c>
      <c r="I432" s="243"/>
      <c r="J432" s="244">
        <f>ROUND(I432*H432,2)</f>
        <v>0</v>
      </c>
      <c r="K432" s="245"/>
      <c r="L432" s="246"/>
      <c r="M432" s="247" t="s">
        <v>1</v>
      </c>
      <c r="N432" s="248" t="s">
        <v>38</v>
      </c>
      <c r="O432" s="88"/>
      <c r="P432" s="234">
        <f>O432*H432</f>
        <v>0</v>
      </c>
      <c r="Q432" s="234">
        <v>0</v>
      </c>
      <c r="R432" s="234">
        <f>Q432*H432</f>
        <v>0</v>
      </c>
      <c r="S432" s="234">
        <v>0</v>
      </c>
      <c r="T432" s="235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36" t="s">
        <v>250</v>
      </c>
      <c r="AT432" s="236" t="s">
        <v>216</v>
      </c>
      <c r="AU432" s="236" t="s">
        <v>83</v>
      </c>
      <c r="AY432" s="14" t="s">
        <v>188</v>
      </c>
      <c r="BE432" s="237">
        <f>IF(N432="základní",J432,0)</f>
        <v>0</v>
      </c>
      <c r="BF432" s="237">
        <f>IF(N432="snížená",J432,0)</f>
        <v>0</v>
      </c>
      <c r="BG432" s="237">
        <f>IF(N432="zákl. přenesená",J432,0)</f>
        <v>0</v>
      </c>
      <c r="BH432" s="237">
        <f>IF(N432="sníž. přenesená",J432,0)</f>
        <v>0</v>
      </c>
      <c r="BI432" s="237">
        <f>IF(N432="nulová",J432,0)</f>
        <v>0</v>
      </c>
      <c r="BJ432" s="14" t="s">
        <v>81</v>
      </c>
      <c r="BK432" s="237">
        <f>ROUND(I432*H432,2)</f>
        <v>0</v>
      </c>
      <c r="BL432" s="14" t="s">
        <v>219</v>
      </c>
      <c r="BM432" s="236" t="s">
        <v>1141</v>
      </c>
    </row>
    <row r="433" s="2" customFormat="1" ht="14.4" customHeight="1">
      <c r="A433" s="35"/>
      <c r="B433" s="36"/>
      <c r="C433" s="224" t="s">
        <v>671</v>
      </c>
      <c r="D433" s="224" t="s">
        <v>190</v>
      </c>
      <c r="E433" s="225" t="s">
        <v>1142</v>
      </c>
      <c r="F433" s="226" t="s">
        <v>1143</v>
      </c>
      <c r="G433" s="227" t="s">
        <v>223</v>
      </c>
      <c r="H433" s="228">
        <v>306.61099999999999</v>
      </c>
      <c r="I433" s="229"/>
      <c r="J433" s="230">
        <f>ROUND(I433*H433,2)</f>
        <v>0</v>
      </c>
      <c r="K433" s="231"/>
      <c r="L433" s="41"/>
      <c r="M433" s="232" t="s">
        <v>1</v>
      </c>
      <c r="N433" s="233" t="s">
        <v>38</v>
      </c>
      <c r="O433" s="88"/>
      <c r="P433" s="234">
        <f>O433*H433</f>
        <v>0</v>
      </c>
      <c r="Q433" s="234">
        <v>0</v>
      </c>
      <c r="R433" s="234">
        <f>Q433*H433</f>
        <v>0</v>
      </c>
      <c r="S433" s="234">
        <v>0</v>
      </c>
      <c r="T433" s="235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36" t="s">
        <v>219</v>
      </c>
      <c r="AT433" s="236" t="s">
        <v>190</v>
      </c>
      <c r="AU433" s="236" t="s">
        <v>83</v>
      </c>
      <c r="AY433" s="14" t="s">
        <v>188</v>
      </c>
      <c r="BE433" s="237">
        <f>IF(N433="základní",J433,0)</f>
        <v>0</v>
      </c>
      <c r="BF433" s="237">
        <f>IF(N433="snížená",J433,0)</f>
        <v>0</v>
      </c>
      <c r="BG433" s="237">
        <f>IF(N433="zákl. přenesená",J433,0)</f>
        <v>0</v>
      </c>
      <c r="BH433" s="237">
        <f>IF(N433="sníž. přenesená",J433,0)</f>
        <v>0</v>
      </c>
      <c r="BI433" s="237">
        <f>IF(N433="nulová",J433,0)</f>
        <v>0</v>
      </c>
      <c r="BJ433" s="14" t="s">
        <v>81</v>
      </c>
      <c r="BK433" s="237">
        <f>ROUND(I433*H433,2)</f>
        <v>0</v>
      </c>
      <c r="BL433" s="14" t="s">
        <v>219</v>
      </c>
      <c r="BM433" s="236" t="s">
        <v>1144</v>
      </c>
    </row>
    <row r="434" s="2" customFormat="1" ht="49.05" customHeight="1">
      <c r="A434" s="35"/>
      <c r="B434" s="36"/>
      <c r="C434" s="224" t="s">
        <v>1145</v>
      </c>
      <c r="D434" s="224" t="s">
        <v>190</v>
      </c>
      <c r="E434" s="225" t="s">
        <v>1146</v>
      </c>
      <c r="F434" s="226" t="s">
        <v>1147</v>
      </c>
      <c r="G434" s="227" t="s">
        <v>223</v>
      </c>
      <c r="H434" s="228">
        <v>32.07</v>
      </c>
      <c r="I434" s="229"/>
      <c r="J434" s="230">
        <f>ROUND(I434*H434,2)</f>
        <v>0</v>
      </c>
      <c r="K434" s="231"/>
      <c r="L434" s="41"/>
      <c r="M434" s="232" t="s">
        <v>1</v>
      </c>
      <c r="N434" s="233" t="s">
        <v>38</v>
      </c>
      <c r="O434" s="88"/>
      <c r="P434" s="234">
        <f>O434*H434</f>
        <v>0</v>
      </c>
      <c r="Q434" s="234">
        <v>0</v>
      </c>
      <c r="R434" s="234">
        <f>Q434*H434</f>
        <v>0</v>
      </c>
      <c r="S434" s="234">
        <v>0</v>
      </c>
      <c r="T434" s="235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36" t="s">
        <v>219</v>
      </c>
      <c r="AT434" s="236" t="s">
        <v>190</v>
      </c>
      <c r="AU434" s="236" t="s">
        <v>83</v>
      </c>
      <c r="AY434" s="14" t="s">
        <v>188</v>
      </c>
      <c r="BE434" s="237">
        <f>IF(N434="základní",J434,0)</f>
        <v>0</v>
      </c>
      <c r="BF434" s="237">
        <f>IF(N434="snížená",J434,0)</f>
        <v>0</v>
      </c>
      <c r="BG434" s="237">
        <f>IF(N434="zákl. přenesená",J434,0)</f>
        <v>0</v>
      </c>
      <c r="BH434" s="237">
        <f>IF(N434="sníž. přenesená",J434,0)</f>
        <v>0</v>
      </c>
      <c r="BI434" s="237">
        <f>IF(N434="nulová",J434,0)</f>
        <v>0</v>
      </c>
      <c r="BJ434" s="14" t="s">
        <v>81</v>
      </c>
      <c r="BK434" s="237">
        <f>ROUND(I434*H434,2)</f>
        <v>0</v>
      </c>
      <c r="BL434" s="14" t="s">
        <v>219</v>
      </c>
      <c r="BM434" s="236" t="s">
        <v>1148</v>
      </c>
    </row>
    <row r="435" s="2" customFormat="1" ht="24.15" customHeight="1">
      <c r="A435" s="35"/>
      <c r="B435" s="36"/>
      <c r="C435" s="224" t="s">
        <v>674</v>
      </c>
      <c r="D435" s="224" t="s">
        <v>190</v>
      </c>
      <c r="E435" s="225" t="s">
        <v>1149</v>
      </c>
      <c r="F435" s="226" t="s">
        <v>1150</v>
      </c>
      <c r="G435" s="227" t="s">
        <v>223</v>
      </c>
      <c r="H435" s="228">
        <v>32.07</v>
      </c>
      <c r="I435" s="229"/>
      <c r="J435" s="230">
        <f>ROUND(I435*H435,2)</f>
        <v>0</v>
      </c>
      <c r="K435" s="231"/>
      <c r="L435" s="41"/>
      <c r="M435" s="232" t="s">
        <v>1</v>
      </c>
      <c r="N435" s="233" t="s">
        <v>38</v>
      </c>
      <c r="O435" s="88"/>
      <c r="P435" s="234">
        <f>O435*H435</f>
        <v>0</v>
      </c>
      <c r="Q435" s="234">
        <v>0</v>
      </c>
      <c r="R435" s="234">
        <f>Q435*H435</f>
        <v>0</v>
      </c>
      <c r="S435" s="234">
        <v>0</v>
      </c>
      <c r="T435" s="235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36" t="s">
        <v>219</v>
      </c>
      <c r="AT435" s="236" t="s">
        <v>190</v>
      </c>
      <c r="AU435" s="236" t="s">
        <v>83</v>
      </c>
      <c r="AY435" s="14" t="s">
        <v>188</v>
      </c>
      <c r="BE435" s="237">
        <f>IF(N435="základní",J435,0)</f>
        <v>0</v>
      </c>
      <c r="BF435" s="237">
        <f>IF(N435="snížená",J435,0)</f>
        <v>0</v>
      </c>
      <c r="BG435" s="237">
        <f>IF(N435="zákl. přenesená",J435,0)</f>
        <v>0</v>
      </c>
      <c r="BH435" s="237">
        <f>IF(N435="sníž. přenesená",J435,0)</f>
        <v>0</v>
      </c>
      <c r="BI435" s="237">
        <f>IF(N435="nulová",J435,0)</f>
        <v>0</v>
      </c>
      <c r="BJ435" s="14" t="s">
        <v>81</v>
      </c>
      <c r="BK435" s="237">
        <f>ROUND(I435*H435,2)</f>
        <v>0</v>
      </c>
      <c r="BL435" s="14" t="s">
        <v>219</v>
      </c>
      <c r="BM435" s="236" t="s">
        <v>1151</v>
      </c>
    </row>
    <row r="436" s="2" customFormat="1" ht="49.05" customHeight="1">
      <c r="A436" s="35"/>
      <c r="B436" s="36"/>
      <c r="C436" s="224" t="s">
        <v>1152</v>
      </c>
      <c r="D436" s="224" t="s">
        <v>190</v>
      </c>
      <c r="E436" s="225" t="s">
        <v>1153</v>
      </c>
      <c r="F436" s="226" t="s">
        <v>1154</v>
      </c>
      <c r="G436" s="227" t="s">
        <v>223</v>
      </c>
      <c r="H436" s="228">
        <v>3.3199999999999998</v>
      </c>
      <c r="I436" s="229"/>
      <c r="J436" s="230">
        <f>ROUND(I436*H436,2)</f>
        <v>0</v>
      </c>
      <c r="K436" s="231"/>
      <c r="L436" s="41"/>
      <c r="M436" s="232" t="s">
        <v>1</v>
      </c>
      <c r="N436" s="233" t="s">
        <v>38</v>
      </c>
      <c r="O436" s="88"/>
      <c r="P436" s="234">
        <f>O436*H436</f>
        <v>0</v>
      </c>
      <c r="Q436" s="234">
        <v>0</v>
      </c>
      <c r="R436" s="234">
        <f>Q436*H436</f>
        <v>0</v>
      </c>
      <c r="S436" s="234">
        <v>0</v>
      </c>
      <c r="T436" s="235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36" t="s">
        <v>219</v>
      </c>
      <c r="AT436" s="236" t="s">
        <v>190</v>
      </c>
      <c r="AU436" s="236" t="s">
        <v>83</v>
      </c>
      <c r="AY436" s="14" t="s">
        <v>188</v>
      </c>
      <c r="BE436" s="237">
        <f>IF(N436="základní",J436,0)</f>
        <v>0</v>
      </c>
      <c r="BF436" s="237">
        <f>IF(N436="snížená",J436,0)</f>
        <v>0</v>
      </c>
      <c r="BG436" s="237">
        <f>IF(N436="zákl. přenesená",J436,0)</f>
        <v>0</v>
      </c>
      <c r="BH436" s="237">
        <f>IF(N436="sníž. přenesená",J436,0)</f>
        <v>0</v>
      </c>
      <c r="BI436" s="237">
        <f>IF(N436="nulová",J436,0)</f>
        <v>0</v>
      </c>
      <c r="BJ436" s="14" t="s">
        <v>81</v>
      </c>
      <c r="BK436" s="237">
        <f>ROUND(I436*H436,2)</f>
        <v>0</v>
      </c>
      <c r="BL436" s="14" t="s">
        <v>219</v>
      </c>
      <c r="BM436" s="236" t="s">
        <v>1155</v>
      </c>
    </row>
    <row r="437" s="2" customFormat="1" ht="14.4" customHeight="1">
      <c r="A437" s="35"/>
      <c r="B437" s="36"/>
      <c r="C437" s="238" t="s">
        <v>678</v>
      </c>
      <c r="D437" s="238" t="s">
        <v>216</v>
      </c>
      <c r="E437" s="239" t="s">
        <v>1156</v>
      </c>
      <c r="F437" s="240" t="s">
        <v>1157</v>
      </c>
      <c r="G437" s="241" t="s">
        <v>254</v>
      </c>
      <c r="H437" s="242">
        <v>1</v>
      </c>
      <c r="I437" s="243"/>
      <c r="J437" s="244">
        <f>ROUND(I437*H437,2)</f>
        <v>0</v>
      </c>
      <c r="K437" s="245"/>
      <c r="L437" s="246"/>
      <c r="M437" s="247" t="s">
        <v>1</v>
      </c>
      <c r="N437" s="248" t="s">
        <v>38</v>
      </c>
      <c r="O437" s="88"/>
      <c r="P437" s="234">
        <f>O437*H437</f>
        <v>0</v>
      </c>
      <c r="Q437" s="234">
        <v>0</v>
      </c>
      <c r="R437" s="234">
        <f>Q437*H437</f>
        <v>0</v>
      </c>
      <c r="S437" s="234">
        <v>0</v>
      </c>
      <c r="T437" s="235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36" t="s">
        <v>250</v>
      </c>
      <c r="AT437" s="236" t="s">
        <v>216</v>
      </c>
      <c r="AU437" s="236" t="s">
        <v>83</v>
      </c>
      <c r="AY437" s="14" t="s">
        <v>188</v>
      </c>
      <c r="BE437" s="237">
        <f>IF(N437="základní",J437,0)</f>
        <v>0</v>
      </c>
      <c r="BF437" s="237">
        <f>IF(N437="snížená",J437,0)</f>
        <v>0</v>
      </c>
      <c r="BG437" s="237">
        <f>IF(N437="zákl. přenesená",J437,0)</f>
        <v>0</v>
      </c>
      <c r="BH437" s="237">
        <f>IF(N437="sníž. přenesená",J437,0)</f>
        <v>0</v>
      </c>
      <c r="BI437" s="237">
        <f>IF(N437="nulová",J437,0)</f>
        <v>0</v>
      </c>
      <c r="BJ437" s="14" t="s">
        <v>81</v>
      </c>
      <c r="BK437" s="237">
        <f>ROUND(I437*H437,2)</f>
        <v>0</v>
      </c>
      <c r="BL437" s="14" t="s">
        <v>219</v>
      </c>
      <c r="BM437" s="236" t="s">
        <v>1158</v>
      </c>
    </row>
    <row r="438" s="2" customFormat="1" ht="24.15" customHeight="1">
      <c r="A438" s="35"/>
      <c r="B438" s="36"/>
      <c r="C438" s="224" t="s">
        <v>1159</v>
      </c>
      <c r="D438" s="224" t="s">
        <v>190</v>
      </c>
      <c r="E438" s="225" t="s">
        <v>1160</v>
      </c>
      <c r="F438" s="226" t="s">
        <v>1161</v>
      </c>
      <c r="G438" s="227" t="s">
        <v>254</v>
      </c>
      <c r="H438" s="228">
        <v>3</v>
      </c>
      <c r="I438" s="229"/>
      <c r="J438" s="230">
        <f>ROUND(I438*H438,2)</f>
        <v>0</v>
      </c>
      <c r="K438" s="231"/>
      <c r="L438" s="41"/>
      <c r="M438" s="232" t="s">
        <v>1</v>
      </c>
      <c r="N438" s="233" t="s">
        <v>38</v>
      </c>
      <c r="O438" s="88"/>
      <c r="P438" s="234">
        <f>O438*H438</f>
        <v>0</v>
      </c>
      <c r="Q438" s="234">
        <v>0</v>
      </c>
      <c r="R438" s="234">
        <f>Q438*H438</f>
        <v>0</v>
      </c>
      <c r="S438" s="234">
        <v>0</v>
      </c>
      <c r="T438" s="235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36" t="s">
        <v>219</v>
      </c>
      <c r="AT438" s="236" t="s">
        <v>190</v>
      </c>
      <c r="AU438" s="236" t="s">
        <v>83</v>
      </c>
      <c r="AY438" s="14" t="s">
        <v>188</v>
      </c>
      <c r="BE438" s="237">
        <f>IF(N438="základní",J438,0)</f>
        <v>0</v>
      </c>
      <c r="BF438" s="237">
        <f>IF(N438="snížená",J438,0)</f>
        <v>0</v>
      </c>
      <c r="BG438" s="237">
        <f>IF(N438="zákl. přenesená",J438,0)</f>
        <v>0</v>
      </c>
      <c r="BH438" s="237">
        <f>IF(N438="sníž. přenesená",J438,0)</f>
        <v>0</v>
      </c>
      <c r="BI438" s="237">
        <f>IF(N438="nulová",J438,0)</f>
        <v>0</v>
      </c>
      <c r="BJ438" s="14" t="s">
        <v>81</v>
      </c>
      <c r="BK438" s="237">
        <f>ROUND(I438*H438,2)</f>
        <v>0</v>
      </c>
      <c r="BL438" s="14" t="s">
        <v>219</v>
      </c>
      <c r="BM438" s="236" t="s">
        <v>1162</v>
      </c>
    </row>
    <row r="439" s="2" customFormat="1" ht="14.4" customHeight="1">
      <c r="A439" s="35"/>
      <c r="B439" s="36"/>
      <c r="C439" s="224" t="s">
        <v>681</v>
      </c>
      <c r="D439" s="224" t="s">
        <v>190</v>
      </c>
      <c r="E439" s="225" t="s">
        <v>1163</v>
      </c>
      <c r="F439" s="226" t="s">
        <v>1164</v>
      </c>
      <c r="G439" s="227" t="s">
        <v>223</v>
      </c>
      <c r="H439" s="228">
        <v>9.827</v>
      </c>
      <c r="I439" s="229"/>
      <c r="J439" s="230">
        <f>ROUND(I439*H439,2)</f>
        <v>0</v>
      </c>
      <c r="K439" s="231"/>
      <c r="L439" s="41"/>
      <c r="M439" s="232" t="s">
        <v>1</v>
      </c>
      <c r="N439" s="233" t="s">
        <v>38</v>
      </c>
      <c r="O439" s="88"/>
      <c r="P439" s="234">
        <f>O439*H439</f>
        <v>0</v>
      </c>
      <c r="Q439" s="234">
        <v>0</v>
      </c>
      <c r="R439" s="234">
        <f>Q439*H439</f>
        <v>0</v>
      </c>
      <c r="S439" s="234">
        <v>0</v>
      </c>
      <c r="T439" s="235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36" t="s">
        <v>219</v>
      </c>
      <c r="AT439" s="236" t="s">
        <v>190</v>
      </c>
      <c r="AU439" s="236" t="s">
        <v>83</v>
      </c>
      <c r="AY439" s="14" t="s">
        <v>188</v>
      </c>
      <c r="BE439" s="237">
        <f>IF(N439="základní",J439,0)</f>
        <v>0</v>
      </c>
      <c r="BF439" s="237">
        <f>IF(N439="snížená",J439,0)</f>
        <v>0</v>
      </c>
      <c r="BG439" s="237">
        <f>IF(N439="zákl. přenesená",J439,0)</f>
        <v>0</v>
      </c>
      <c r="BH439" s="237">
        <f>IF(N439="sníž. přenesená",J439,0)</f>
        <v>0</v>
      </c>
      <c r="BI439" s="237">
        <f>IF(N439="nulová",J439,0)</f>
        <v>0</v>
      </c>
      <c r="BJ439" s="14" t="s">
        <v>81</v>
      </c>
      <c r="BK439" s="237">
        <f>ROUND(I439*H439,2)</f>
        <v>0</v>
      </c>
      <c r="BL439" s="14" t="s">
        <v>219</v>
      </c>
      <c r="BM439" s="236" t="s">
        <v>1165</v>
      </c>
    </row>
    <row r="440" s="2" customFormat="1" ht="14.4" customHeight="1">
      <c r="A440" s="35"/>
      <c r="B440" s="36"/>
      <c r="C440" s="238" t="s">
        <v>1166</v>
      </c>
      <c r="D440" s="238" t="s">
        <v>216</v>
      </c>
      <c r="E440" s="239" t="s">
        <v>1167</v>
      </c>
      <c r="F440" s="240" t="s">
        <v>1168</v>
      </c>
      <c r="G440" s="241" t="s">
        <v>223</v>
      </c>
      <c r="H440" s="242">
        <v>9.827</v>
      </c>
      <c r="I440" s="243"/>
      <c r="J440" s="244">
        <f>ROUND(I440*H440,2)</f>
        <v>0</v>
      </c>
      <c r="K440" s="245"/>
      <c r="L440" s="246"/>
      <c r="M440" s="247" t="s">
        <v>1</v>
      </c>
      <c r="N440" s="248" t="s">
        <v>38</v>
      </c>
      <c r="O440" s="88"/>
      <c r="P440" s="234">
        <f>O440*H440</f>
        <v>0</v>
      </c>
      <c r="Q440" s="234">
        <v>0</v>
      </c>
      <c r="R440" s="234">
        <f>Q440*H440</f>
        <v>0</v>
      </c>
      <c r="S440" s="234">
        <v>0</v>
      </c>
      <c r="T440" s="235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36" t="s">
        <v>250</v>
      </c>
      <c r="AT440" s="236" t="s">
        <v>216</v>
      </c>
      <c r="AU440" s="236" t="s">
        <v>83</v>
      </c>
      <c r="AY440" s="14" t="s">
        <v>188</v>
      </c>
      <c r="BE440" s="237">
        <f>IF(N440="základní",J440,0)</f>
        <v>0</v>
      </c>
      <c r="BF440" s="237">
        <f>IF(N440="snížená",J440,0)</f>
        <v>0</v>
      </c>
      <c r="BG440" s="237">
        <f>IF(N440="zákl. přenesená",J440,0)</f>
        <v>0</v>
      </c>
      <c r="BH440" s="237">
        <f>IF(N440="sníž. přenesená",J440,0)</f>
        <v>0</v>
      </c>
      <c r="BI440" s="237">
        <f>IF(N440="nulová",J440,0)</f>
        <v>0</v>
      </c>
      <c r="BJ440" s="14" t="s">
        <v>81</v>
      </c>
      <c r="BK440" s="237">
        <f>ROUND(I440*H440,2)</f>
        <v>0</v>
      </c>
      <c r="BL440" s="14" t="s">
        <v>219</v>
      </c>
      <c r="BM440" s="236" t="s">
        <v>1169</v>
      </c>
    </row>
    <row r="441" s="2" customFormat="1" ht="24.15" customHeight="1">
      <c r="A441" s="35"/>
      <c r="B441" s="36"/>
      <c r="C441" s="224" t="s">
        <v>685</v>
      </c>
      <c r="D441" s="224" t="s">
        <v>190</v>
      </c>
      <c r="E441" s="225" t="s">
        <v>1170</v>
      </c>
      <c r="F441" s="226" t="s">
        <v>1171</v>
      </c>
      <c r="G441" s="227" t="s">
        <v>254</v>
      </c>
      <c r="H441" s="228">
        <v>7</v>
      </c>
      <c r="I441" s="229"/>
      <c r="J441" s="230">
        <f>ROUND(I441*H441,2)</f>
        <v>0</v>
      </c>
      <c r="K441" s="231"/>
      <c r="L441" s="41"/>
      <c r="M441" s="232" t="s">
        <v>1</v>
      </c>
      <c r="N441" s="233" t="s">
        <v>38</v>
      </c>
      <c r="O441" s="88"/>
      <c r="P441" s="234">
        <f>O441*H441</f>
        <v>0</v>
      </c>
      <c r="Q441" s="234">
        <v>0</v>
      </c>
      <c r="R441" s="234">
        <f>Q441*H441</f>
        <v>0</v>
      </c>
      <c r="S441" s="234">
        <v>0</v>
      </c>
      <c r="T441" s="235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36" t="s">
        <v>219</v>
      </c>
      <c r="AT441" s="236" t="s">
        <v>190</v>
      </c>
      <c r="AU441" s="236" t="s">
        <v>83</v>
      </c>
      <c r="AY441" s="14" t="s">
        <v>188</v>
      </c>
      <c r="BE441" s="237">
        <f>IF(N441="základní",J441,0)</f>
        <v>0</v>
      </c>
      <c r="BF441" s="237">
        <f>IF(N441="snížená",J441,0)</f>
        <v>0</v>
      </c>
      <c r="BG441" s="237">
        <f>IF(N441="zákl. přenesená",J441,0)</f>
        <v>0</v>
      </c>
      <c r="BH441" s="237">
        <f>IF(N441="sníž. přenesená",J441,0)</f>
        <v>0</v>
      </c>
      <c r="BI441" s="237">
        <f>IF(N441="nulová",J441,0)</f>
        <v>0</v>
      </c>
      <c r="BJ441" s="14" t="s">
        <v>81</v>
      </c>
      <c r="BK441" s="237">
        <f>ROUND(I441*H441,2)</f>
        <v>0</v>
      </c>
      <c r="BL441" s="14" t="s">
        <v>219</v>
      </c>
      <c r="BM441" s="236" t="s">
        <v>1172</v>
      </c>
    </row>
    <row r="442" s="2" customFormat="1" ht="14.4" customHeight="1">
      <c r="A442" s="35"/>
      <c r="B442" s="36"/>
      <c r="C442" s="238" t="s">
        <v>1173</v>
      </c>
      <c r="D442" s="238" t="s">
        <v>216</v>
      </c>
      <c r="E442" s="239" t="s">
        <v>1174</v>
      </c>
      <c r="F442" s="240" t="s">
        <v>1175</v>
      </c>
      <c r="G442" s="241" t="s">
        <v>254</v>
      </c>
      <c r="H442" s="242">
        <v>4</v>
      </c>
      <c r="I442" s="243"/>
      <c r="J442" s="244">
        <f>ROUND(I442*H442,2)</f>
        <v>0</v>
      </c>
      <c r="K442" s="245"/>
      <c r="L442" s="246"/>
      <c r="M442" s="247" t="s">
        <v>1</v>
      </c>
      <c r="N442" s="248" t="s">
        <v>38</v>
      </c>
      <c r="O442" s="88"/>
      <c r="P442" s="234">
        <f>O442*H442</f>
        <v>0</v>
      </c>
      <c r="Q442" s="234">
        <v>0</v>
      </c>
      <c r="R442" s="234">
        <f>Q442*H442</f>
        <v>0</v>
      </c>
      <c r="S442" s="234">
        <v>0</v>
      </c>
      <c r="T442" s="235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36" t="s">
        <v>250</v>
      </c>
      <c r="AT442" s="236" t="s">
        <v>216</v>
      </c>
      <c r="AU442" s="236" t="s">
        <v>83</v>
      </c>
      <c r="AY442" s="14" t="s">
        <v>188</v>
      </c>
      <c r="BE442" s="237">
        <f>IF(N442="základní",J442,0)</f>
        <v>0</v>
      </c>
      <c r="BF442" s="237">
        <f>IF(N442="snížená",J442,0)</f>
        <v>0</v>
      </c>
      <c r="BG442" s="237">
        <f>IF(N442="zákl. přenesená",J442,0)</f>
        <v>0</v>
      </c>
      <c r="BH442" s="237">
        <f>IF(N442="sníž. přenesená",J442,0)</f>
        <v>0</v>
      </c>
      <c r="BI442" s="237">
        <f>IF(N442="nulová",J442,0)</f>
        <v>0</v>
      </c>
      <c r="BJ442" s="14" t="s">
        <v>81</v>
      </c>
      <c r="BK442" s="237">
        <f>ROUND(I442*H442,2)</f>
        <v>0</v>
      </c>
      <c r="BL442" s="14" t="s">
        <v>219</v>
      </c>
      <c r="BM442" s="236" t="s">
        <v>1176</v>
      </c>
    </row>
    <row r="443" s="2" customFormat="1" ht="14.4" customHeight="1">
      <c r="A443" s="35"/>
      <c r="B443" s="36"/>
      <c r="C443" s="238" t="s">
        <v>688</v>
      </c>
      <c r="D443" s="238" t="s">
        <v>216</v>
      </c>
      <c r="E443" s="239" t="s">
        <v>1177</v>
      </c>
      <c r="F443" s="240" t="s">
        <v>1178</v>
      </c>
      <c r="G443" s="241" t="s">
        <v>254</v>
      </c>
      <c r="H443" s="242">
        <v>3</v>
      </c>
      <c r="I443" s="243"/>
      <c r="J443" s="244">
        <f>ROUND(I443*H443,2)</f>
        <v>0</v>
      </c>
      <c r="K443" s="245"/>
      <c r="L443" s="246"/>
      <c r="M443" s="247" t="s">
        <v>1</v>
      </c>
      <c r="N443" s="248" t="s">
        <v>38</v>
      </c>
      <c r="O443" s="88"/>
      <c r="P443" s="234">
        <f>O443*H443</f>
        <v>0</v>
      </c>
      <c r="Q443" s="234">
        <v>0</v>
      </c>
      <c r="R443" s="234">
        <f>Q443*H443</f>
        <v>0</v>
      </c>
      <c r="S443" s="234">
        <v>0</v>
      </c>
      <c r="T443" s="235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36" t="s">
        <v>250</v>
      </c>
      <c r="AT443" s="236" t="s">
        <v>216</v>
      </c>
      <c r="AU443" s="236" t="s">
        <v>83</v>
      </c>
      <c r="AY443" s="14" t="s">
        <v>188</v>
      </c>
      <c r="BE443" s="237">
        <f>IF(N443="základní",J443,0)</f>
        <v>0</v>
      </c>
      <c r="BF443" s="237">
        <f>IF(N443="snížená",J443,0)</f>
        <v>0</v>
      </c>
      <c r="BG443" s="237">
        <f>IF(N443="zákl. přenesená",J443,0)</f>
        <v>0</v>
      </c>
      <c r="BH443" s="237">
        <f>IF(N443="sníž. přenesená",J443,0)</f>
        <v>0</v>
      </c>
      <c r="BI443" s="237">
        <f>IF(N443="nulová",J443,0)</f>
        <v>0</v>
      </c>
      <c r="BJ443" s="14" t="s">
        <v>81</v>
      </c>
      <c r="BK443" s="237">
        <f>ROUND(I443*H443,2)</f>
        <v>0</v>
      </c>
      <c r="BL443" s="14" t="s">
        <v>219</v>
      </c>
      <c r="BM443" s="236" t="s">
        <v>1179</v>
      </c>
    </row>
    <row r="444" s="2" customFormat="1" ht="14.4" customHeight="1">
      <c r="A444" s="35"/>
      <c r="B444" s="36"/>
      <c r="C444" s="224" t="s">
        <v>1180</v>
      </c>
      <c r="D444" s="224" t="s">
        <v>190</v>
      </c>
      <c r="E444" s="225" t="s">
        <v>1181</v>
      </c>
      <c r="F444" s="226" t="s">
        <v>1182</v>
      </c>
      <c r="G444" s="227" t="s">
        <v>254</v>
      </c>
      <c r="H444" s="228">
        <v>1</v>
      </c>
      <c r="I444" s="229"/>
      <c r="J444" s="230">
        <f>ROUND(I444*H444,2)</f>
        <v>0</v>
      </c>
      <c r="K444" s="231"/>
      <c r="L444" s="41"/>
      <c r="M444" s="232" t="s">
        <v>1</v>
      </c>
      <c r="N444" s="233" t="s">
        <v>38</v>
      </c>
      <c r="O444" s="88"/>
      <c r="P444" s="234">
        <f>O444*H444</f>
        <v>0</v>
      </c>
      <c r="Q444" s="234">
        <v>0</v>
      </c>
      <c r="R444" s="234">
        <f>Q444*H444</f>
        <v>0</v>
      </c>
      <c r="S444" s="234">
        <v>0</v>
      </c>
      <c r="T444" s="235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36" t="s">
        <v>219</v>
      </c>
      <c r="AT444" s="236" t="s">
        <v>190</v>
      </c>
      <c r="AU444" s="236" t="s">
        <v>83</v>
      </c>
      <c r="AY444" s="14" t="s">
        <v>188</v>
      </c>
      <c r="BE444" s="237">
        <f>IF(N444="základní",J444,0)</f>
        <v>0</v>
      </c>
      <c r="BF444" s="237">
        <f>IF(N444="snížená",J444,0)</f>
        <v>0</v>
      </c>
      <c r="BG444" s="237">
        <f>IF(N444="zákl. přenesená",J444,0)</f>
        <v>0</v>
      </c>
      <c r="BH444" s="237">
        <f>IF(N444="sníž. přenesená",J444,0)</f>
        <v>0</v>
      </c>
      <c r="BI444" s="237">
        <f>IF(N444="nulová",J444,0)</f>
        <v>0</v>
      </c>
      <c r="BJ444" s="14" t="s">
        <v>81</v>
      </c>
      <c r="BK444" s="237">
        <f>ROUND(I444*H444,2)</f>
        <v>0</v>
      </c>
      <c r="BL444" s="14" t="s">
        <v>219</v>
      </c>
      <c r="BM444" s="236" t="s">
        <v>1183</v>
      </c>
    </row>
    <row r="445" s="2" customFormat="1" ht="14.4" customHeight="1">
      <c r="A445" s="35"/>
      <c r="B445" s="36"/>
      <c r="C445" s="224" t="s">
        <v>1184</v>
      </c>
      <c r="D445" s="224" t="s">
        <v>190</v>
      </c>
      <c r="E445" s="225" t="s">
        <v>1185</v>
      </c>
      <c r="F445" s="226" t="s">
        <v>1186</v>
      </c>
      <c r="G445" s="227" t="s">
        <v>235</v>
      </c>
      <c r="H445" s="228">
        <v>6</v>
      </c>
      <c r="I445" s="229"/>
      <c r="J445" s="230">
        <f>ROUND(I445*H445,2)</f>
        <v>0</v>
      </c>
      <c r="K445" s="231"/>
      <c r="L445" s="41"/>
      <c r="M445" s="232" t="s">
        <v>1</v>
      </c>
      <c r="N445" s="233" t="s">
        <v>38</v>
      </c>
      <c r="O445" s="88"/>
      <c r="P445" s="234">
        <f>O445*H445</f>
        <v>0</v>
      </c>
      <c r="Q445" s="234">
        <v>0</v>
      </c>
      <c r="R445" s="234">
        <f>Q445*H445</f>
        <v>0</v>
      </c>
      <c r="S445" s="234">
        <v>0</v>
      </c>
      <c r="T445" s="235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36" t="s">
        <v>219</v>
      </c>
      <c r="AT445" s="236" t="s">
        <v>190</v>
      </c>
      <c r="AU445" s="236" t="s">
        <v>83</v>
      </c>
      <c r="AY445" s="14" t="s">
        <v>188</v>
      </c>
      <c r="BE445" s="237">
        <f>IF(N445="základní",J445,0)</f>
        <v>0</v>
      </c>
      <c r="BF445" s="237">
        <f>IF(N445="snížená",J445,0)</f>
        <v>0</v>
      </c>
      <c r="BG445" s="237">
        <f>IF(N445="zákl. přenesená",J445,0)</f>
        <v>0</v>
      </c>
      <c r="BH445" s="237">
        <f>IF(N445="sníž. přenesená",J445,0)</f>
        <v>0</v>
      </c>
      <c r="BI445" s="237">
        <f>IF(N445="nulová",J445,0)</f>
        <v>0</v>
      </c>
      <c r="BJ445" s="14" t="s">
        <v>81</v>
      </c>
      <c r="BK445" s="237">
        <f>ROUND(I445*H445,2)</f>
        <v>0</v>
      </c>
      <c r="BL445" s="14" t="s">
        <v>219</v>
      </c>
      <c r="BM445" s="236" t="s">
        <v>1187</v>
      </c>
    </row>
    <row r="446" s="2" customFormat="1" ht="14.4" customHeight="1">
      <c r="A446" s="35"/>
      <c r="B446" s="36"/>
      <c r="C446" s="238" t="s">
        <v>692</v>
      </c>
      <c r="D446" s="238" t="s">
        <v>216</v>
      </c>
      <c r="E446" s="239" t="s">
        <v>1188</v>
      </c>
      <c r="F446" s="240" t="s">
        <v>1189</v>
      </c>
      <c r="G446" s="241" t="s">
        <v>254</v>
      </c>
      <c r="H446" s="242">
        <v>6</v>
      </c>
      <c r="I446" s="243"/>
      <c r="J446" s="244">
        <f>ROUND(I446*H446,2)</f>
        <v>0</v>
      </c>
      <c r="K446" s="245"/>
      <c r="L446" s="246"/>
      <c r="M446" s="247" t="s">
        <v>1</v>
      </c>
      <c r="N446" s="248" t="s">
        <v>38</v>
      </c>
      <c r="O446" s="88"/>
      <c r="P446" s="234">
        <f>O446*H446</f>
        <v>0</v>
      </c>
      <c r="Q446" s="234">
        <v>0</v>
      </c>
      <c r="R446" s="234">
        <f>Q446*H446</f>
        <v>0</v>
      </c>
      <c r="S446" s="234">
        <v>0</v>
      </c>
      <c r="T446" s="235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36" t="s">
        <v>250</v>
      </c>
      <c r="AT446" s="236" t="s">
        <v>216</v>
      </c>
      <c r="AU446" s="236" t="s">
        <v>83</v>
      </c>
      <c r="AY446" s="14" t="s">
        <v>188</v>
      </c>
      <c r="BE446" s="237">
        <f>IF(N446="základní",J446,0)</f>
        <v>0</v>
      </c>
      <c r="BF446" s="237">
        <f>IF(N446="snížená",J446,0)</f>
        <v>0</v>
      </c>
      <c r="BG446" s="237">
        <f>IF(N446="zákl. přenesená",J446,0)</f>
        <v>0</v>
      </c>
      <c r="BH446" s="237">
        <f>IF(N446="sníž. přenesená",J446,0)</f>
        <v>0</v>
      </c>
      <c r="BI446" s="237">
        <f>IF(N446="nulová",J446,0)</f>
        <v>0</v>
      </c>
      <c r="BJ446" s="14" t="s">
        <v>81</v>
      </c>
      <c r="BK446" s="237">
        <f>ROUND(I446*H446,2)</f>
        <v>0</v>
      </c>
      <c r="BL446" s="14" t="s">
        <v>219</v>
      </c>
      <c r="BM446" s="236" t="s">
        <v>1190</v>
      </c>
    </row>
    <row r="447" s="2" customFormat="1" ht="24.15" customHeight="1">
      <c r="A447" s="35"/>
      <c r="B447" s="36"/>
      <c r="C447" s="224" t="s">
        <v>1191</v>
      </c>
      <c r="D447" s="224" t="s">
        <v>190</v>
      </c>
      <c r="E447" s="225" t="s">
        <v>1192</v>
      </c>
      <c r="F447" s="226" t="s">
        <v>1193</v>
      </c>
      <c r="G447" s="227" t="s">
        <v>1194</v>
      </c>
      <c r="H447" s="228">
        <v>32</v>
      </c>
      <c r="I447" s="229"/>
      <c r="J447" s="230">
        <f>ROUND(I447*H447,2)</f>
        <v>0</v>
      </c>
      <c r="K447" s="231"/>
      <c r="L447" s="41"/>
      <c r="M447" s="232" t="s">
        <v>1</v>
      </c>
      <c r="N447" s="233" t="s">
        <v>38</v>
      </c>
      <c r="O447" s="88"/>
      <c r="P447" s="234">
        <f>O447*H447</f>
        <v>0</v>
      </c>
      <c r="Q447" s="234">
        <v>0</v>
      </c>
      <c r="R447" s="234">
        <f>Q447*H447</f>
        <v>0</v>
      </c>
      <c r="S447" s="234">
        <v>0</v>
      </c>
      <c r="T447" s="235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36" t="s">
        <v>219</v>
      </c>
      <c r="AT447" s="236" t="s">
        <v>190</v>
      </c>
      <c r="AU447" s="236" t="s">
        <v>83</v>
      </c>
      <c r="AY447" s="14" t="s">
        <v>188</v>
      </c>
      <c r="BE447" s="237">
        <f>IF(N447="základní",J447,0)</f>
        <v>0</v>
      </c>
      <c r="BF447" s="237">
        <f>IF(N447="snížená",J447,0)</f>
        <v>0</v>
      </c>
      <c r="BG447" s="237">
        <f>IF(N447="zákl. přenesená",J447,0)</f>
        <v>0</v>
      </c>
      <c r="BH447" s="237">
        <f>IF(N447="sníž. přenesená",J447,0)</f>
        <v>0</v>
      </c>
      <c r="BI447" s="237">
        <f>IF(N447="nulová",J447,0)</f>
        <v>0</v>
      </c>
      <c r="BJ447" s="14" t="s">
        <v>81</v>
      </c>
      <c r="BK447" s="237">
        <f>ROUND(I447*H447,2)</f>
        <v>0</v>
      </c>
      <c r="BL447" s="14" t="s">
        <v>219</v>
      </c>
      <c r="BM447" s="236" t="s">
        <v>1195</v>
      </c>
    </row>
    <row r="448" s="2" customFormat="1" ht="14.4" customHeight="1">
      <c r="A448" s="35"/>
      <c r="B448" s="36"/>
      <c r="C448" s="238" t="s">
        <v>695</v>
      </c>
      <c r="D448" s="238" t="s">
        <v>216</v>
      </c>
      <c r="E448" s="239" t="s">
        <v>1196</v>
      </c>
      <c r="F448" s="240" t="s">
        <v>1197</v>
      </c>
      <c r="G448" s="241" t="s">
        <v>254</v>
      </c>
      <c r="H448" s="242">
        <v>8</v>
      </c>
      <c r="I448" s="243"/>
      <c r="J448" s="244">
        <f>ROUND(I448*H448,2)</f>
        <v>0</v>
      </c>
      <c r="K448" s="245"/>
      <c r="L448" s="246"/>
      <c r="M448" s="247" t="s">
        <v>1</v>
      </c>
      <c r="N448" s="248" t="s">
        <v>38</v>
      </c>
      <c r="O448" s="88"/>
      <c r="P448" s="234">
        <f>O448*H448</f>
        <v>0</v>
      </c>
      <c r="Q448" s="234">
        <v>0</v>
      </c>
      <c r="R448" s="234">
        <f>Q448*H448</f>
        <v>0</v>
      </c>
      <c r="S448" s="234">
        <v>0</v>
      </c>
      <c r="T448" s="235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36" t="s">
        <v>250</v>
      </c>
      <c r="AT448" s="236" t="s">
        <v>216</v>
      </c>
      <c r="AU448" s="236" t="s">
        <v>83</v>
      </c>
      <c r="AY448" s="14" t="s">
        <v>188</v>
      </c>
      <c r="BE448" s="237">
        <f>IF(N448="základní",J448,0)</f>
        <v>0</v>
      </c>
      <c r="BF448" s="237">
        <f>IF(N448="snížená",J448,0)</f>
        <v>0</v>
      </c>
      <c r="BG448" s="237">
        <f>IF(N448="zákl. přenesená",J448,0)</f>
        <v>0</v>
      </c>
      <c r="BH448" s="237">
        <f>IF(N448="sníž. přenesená",J448,0)</f>
        <v>0</v>
      </c>
      <c r="BI448" s="237">
        <f>IF(N448="nulová",J448,0)</f>
        <v>0</v>
      </c>
      <c r="BJ448" s="14" t="s">
        <v>81</v>
      </c>
      <c r="BK448" s="237">
        <f>ROUND(I448*H448,2)</f>
        <v>0</v>
      </c>
      <c r="BL448" s="14" t="s">
        <v>219</v>
      </c>
      <c r="BM448" s="236" t="s">
        <v>1198</v>
      </c>
    </row>
    <row r="449" s="2" customFormat="1" ht="49.05" customHeight="1">
      <c r="A449" s="35"/>
      <c r="B449" s="36"/>
      <c r="C449" s="224" t="s">
        <v>1199</v>
      </c>
      <c r="D449" s="224" t="s">
        <v>190</v>
      </c>
      <c r="E449" s="225" t="s">
        <v>1200</v>
      </c>
      <c r="F449" s="226" t="s">
        <v>1201</v>
      </c>
      <c r="G449" s="227" t="s">
        <v>207</v>
      </c>
      <c r="H449" s="228">
        <v>1.004</v>
      </c>
      <c r="I449" s="229"/>
      <c r="J449" s="230">
        <f>ROUND(I449*H449,2)</f>
        <v>0</v>
      </c>
      <c r="K449" s="231"/>
      <c r="L449" s="41"/>
      <c r="M449" s="232" t="s">
        <v>1</v>
      </c>
      <c r="N449" s="233" t="s">
        <v>38</v>
      </c>
      <c r="O449" s="88"/>
      <c r="P449" s="234">
        <f>O449*H449</f>
        <v>0</v>
      </c>
      <c r="Q449" s="234">
        <v>0</v>
      </c>
      <c r="R449" s="234">
        <f>Q449*H449</f>
        <v>0</v>
      </c>
      <c r="S449" s="234">
        <v>0</v>
      </c>
      <c r="T449" s="235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36" t="s">
        <v>219</v>
      </c>
      <c r="AT449" s="236" t="s">
        <v>190</v>
      </c>
      <c r="AU449" s="236" t="s">
        <v>83</v>
      </c>
      <c r="AY449" s="14" t="s">
        <v>188</v>
      </c>
      <c r="BE449" s="237">
        <f>IF(N449="základní",J449,0)</f>
        <v>0</v>
      </c>
      <c r="BF449" s="237">
        <f>IF(N449="snížená",J449,0)</f>
        <v>0</v>
      </c>
      <c r="BG449" s="237">
        <f>IF(N449="zákl. přenesená",J449,0)</f>
        <v>0</v>
      </c>
      <c r="BH449" s="237">
        <f>IF(N449="sníž. přenesená",J449,0)</f>
        <v>0</v>
      </c>
      <c r="BI449" s="237">
        <f>IF(N449="nulová",J449,0)</f>
        <v>0</v>
      </c>
      <c r="BJ449" s="14" t="s">
        <v>81</v>
      </c>
      <c r="BK449" s="237">
        <f>ROUND(I449*H449,2)</f>
        <v>0</v>
      </c>
      <c r="BL449" s="14" t="s">
        <v>219</v>
      </c>
      <c r="BM449" s="236" t="s">
        <v>1202</v>
      </c>
    </row>
    <row r="450" s="12" customFormat="1" ht="22.8" customHeight="1">
      <c r="A450" s="12"/>
      <c r="B450" s="208"/>
      <c r="C450" s="209"/>
      <c r="D450" s="210" t="s">
        <v>72</v>
      </c>
      <c r="E450" s="222" t="s">
        <v>1203</v>
      </c>
      <c r="F450" s="222" t="s">
        <v>1204</v>
      </c>
      <c r="G450" s="209"/>
      <c r="H450" s="209"/>
      <c r="I450" s="212"/>
      <c r="J450" s="223">
        <f>BK450</f>
        <v>0</v>
      </c>
      <c r="K450" s="209"/>
      <c r="L450" s="214"/>
      <c r="M450" s="215"/>
      <c r="N450" s="216"/>
      <c r="O450" s="216"/>
      <c r="P450" s="217">
        <f>SUM(P451:P459)</f>
        <v>0</v>
      </c>
      <c r="Q450" s="216"/>
      <c r="R450" s="217">
        <f>SUM(R451:R459)</f>
        <v>0</v>
      </c>
      <c r="S450" s="216"/>
      <c r="T450" s="218">
        <f>SUM(T451:T459)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19" t="s">
        <v>83</v>
      </c>
      <c r="AT450" s="220" t="s">
        <v>72</v>
      </c>
      <c r="AU450" s="220" t="s">
        <v>81</v>
      </c>
      <c r="AY450" s="219" t="s">
        <v>188</v>
      </c>
      <c r="BK450" s="221">
        <f>SUM(BK451:BK459)</f>
        <v>0</v>
      </c>
    </row>
    <row r="451" s="2" customFormat="1" ht="24.15" customHeight="1">
      <c r="A451" s="35"/>
      <c r="B451" s="36"/>
      <c r="C451" s="224" t="s">
        <v>699</v>
      </c>
      <c r="D451" s="224" t="s">
        <v>190</v>
      </c>
      <c r="E451" s="225" t="s">
        <v>1205</v>
      </c>
      <c r="F451" s="226" t="s">
        <v>1206</v>
      </c>
      <c r="G451" s="227" t="s">
        <v>235</v>
      </c>
      <c r="H451" s="228">
        <v>88.679000000000002</v>
      </c>
      <c r="I451" s="229"/>
      <c r="J451" s="230">
        <f>ROUND(I451*H451,2)</f>
        <v>0</v>
      </c>
      <c r="K451" s="231"/>
      <c r="L451" s="41"/>
      <c r="M451" s="232" t="s">
        <v>1</v>
      </c>
      <c r="N451" s="233" t="s">
        <v>38</v>
      </c>
      <c r="O451" s="88"/>
      <c r="P451" s="234">
        <f>O451*H451</f>
        <v>0</v>
      </c>
      <c r="Q451" s="234">
        <v>0</v>
      </c>
      <c r="R451" s="234">
        <f>Q451*H451</f>
        <v>0</v>
      </c>
      <c r="S451" s="234">
        <v>0</v>
      </c>
      <c r="T451" s="235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36" t="s">
        <v>219</v>
      </c>
      <c r="AT451" s="236" t="s">
        <v>190</v>
      </c>
      <c r="AU451" s="236" t="s">
        <v>83</v>
      </c>
      <c r="AY451" s="14" t="s">
        <v>188</v>
      </c>
      <c r="BE451" s="237">
        <f>IF(N451="základní",J451,0)</f>
        <v>0</v>
      </c>
      <c r="BF451" s="237">
        <f>IF(N451="snížená",J451,0)</f>
        <v>0</v>
      </c>
      <c r="BG451" s="237">
        <f>IF(N451="zákl. přenesená",J451,0)</f>
        <v>0</v>
      </c>
      <c r="BH451" s="237">
        <f>IF(N451="sníž. přenesená",J451,0)</f>
        <v>0</v>
      </c>
      <c r="BI451" s="237">
        <f>IF(N451="nulová",J451,0)</f>
        <v>0</v>
      </c>
      <c r="BJ451" s="14" t="s">
        <v>81</v>
      </c>
      <c r="BK451" s="237">
        <f>ROUND(I451*H451,2)</f>
        <v>0</v>
      </c>
      <c r="BL451" s="14" t="s">
        <v>219</v>
      </c>
      <c r="BM451" s="236" t="s">
        <v>1207</v>
      </c>
    </row>
    <row r="452" s="2" customFormat="1" ht="37.8" customHeight="1">
      <c r="A452" s="35"/>
      <c r="B452" s="36"/>
      <c r="C452" s="238" t="s">
        <v>1208</v>
      </c>
      <c r="D452" s="238" t="s">
        <v>216</v>
      </c>
      <c r="E452" s="239" t="s">
        <v>1209</v>
      </c>
      <c r="F452" s="240" t="s">
        <v>1210</v>
      </c>
      <c r="G452" s="241" t="s">
        <v>223</v>
      </c>
      <c r="H452" s="242">
        <v>5.1180000000000003</v>
      </c>
      <c r="I452" s="243"/>
      <c r="J452" s="244">
        <f>ROUND(I452*H452,2)</f>
        <v>0</v>
      </c>
      <c r="K452" s="245"/>
      <c r="L452" s="246"/>
      <c r="M452" s="247" t="s">
        <v>1</v>
      </c>
      <c r="N452" s="248" t="s">
        <v>38</v>
      </c>
      <c r="O452" s="88"/>
      <c r="P452" s="234">
        <f>O452*H452</f>
        <v>0</v>
      </c>
      <c r="Q452" s="234">
        <v>0</v>
      </c>
      <c r="R452" s="234">
        <f>Q452*H452</f>
        <v>0</v>
      </c>
      <c r="S452" s="234">
        <v>0</v>
      </c>
      <c r="T452" s="235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36" t="s">
        <v>250</v>
      </c>
      <c r="AT452" s="236" t="s">
        <v>216</v>
      </c>
      <c r="AU452" s="236" t="s">
        <v>83</v>
      </c>
      <c r="AY452" s="14" t="s">
        <v>188</v>
      </c>
      <c r="BE452" s="237">
        <f>IF(N452="základní",J452,0)</f>
        <v>0</v>
      </c>
      <c r="BF452" s="237">
        <f>IF(N452="snížená",J452,0)</f>
        <v>0</v>
      </c>
      <c r="BG452" s="237">
        <f>IF(N452="zákl. přenesená",J452,0)</f>
        <v>0</v>
      </c>
      <c r="BH452" s="237">
        <f>IF(N452="sníž. přenesená",J452,0)</f>
        <v>0</v>
      </c>
      <c r="BI452" s="237">
        <f>IF(N452="nulová",J452,0)</f>
        <v>0</v>
      </c>
      <c r="BJ452" s="14" t="s">
        <v>81</v>
      </c>
      <c r="BK452" s="237">
        <f>ROUND(I452*H452,2)</f>
        <v>0</v>
      </c>
      <c r="BL452" s="14" t="s">
        <v>219</v>
      </c>
      <c r="BM452" s="236" t="s">
        <v>1211</v>
      </c>
    </row>
    <row r="453" s="2" customFormat="1" ht="37.8" customHeight="1">
      <c r="A453" s="35"/>
      <c r="B453" s="36"/>
      <c r="C453" s="238" t="s">
        <v>702</v>
      </c>
      <c r="D453" s="238" t="s">
        <v>216</v>
      </c>
      <c r="E453" s="239" t="s">
        <v>1212</v>
      </c>
      <c r="F453" s="240" t="s">
        <v>1213</v>
      </c>
      <c r="G453" s="241" t="s">
        <v>223</v>
      </c>
      <c r="H453" s="242">
        <v>4.125</v>
      </c>
      <c r="I453" s="243"/>
      <c r="J453" s="244">
        <f>ROUND(I453*H453,2)</f>
        <v>0</v>
      </c>
      <c r="K453" s="245"/>
      <c r="L453" s="246"/>
      <c r="M453" s="247" t="s">
        <v>1</v>
      </c>
      <c r="N453" s="248" t="s">
        <v>38</v>
      </c>
      <c r="O453" s="88"/>
      <c r="P453" s="234">
        <f>O453*H453</f>
        <v>0</v>
      </c>
      <c r="Q453" s="234">
        <v>0</v>
      </c>
      <c r="R453" s="234">
        <f>Q453*H453</f>
        <v>0</v>
      </c>
      <c r="S453" s="234">
        <v>0</v>
      </c>
      <c r="T453" s="235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36" t="s">
        <v>250</v>
      </c>
      <c r="AT453" s="236" t="s">
        <v>216</v>
      </c>
      <c r="AU453" s="236" t="s">
        <v>83</v>
      </c>
      <c r="AY453" s="14" t="s">
        <v>188</v>
      </c>
      <c r="BE453" s="237">
        <f>IF(N453="základní",J453,0)</f>
        <v>0</v>
      </c>
      <c r="BF453" s="237">
        <f>IF(N453="snížená",J453,0)</f>
        <v>0</v>
      </c>
      <c r="BG453" s="237">
        <f>IF(N453="zákl. přenesená",J453,0)</f>
        <v>0</v>
      </c>
      <c r="BH453" s="237">
        <f>IF(N453="sníž. přenesená",J453,0)</f>
        <v>0</v>
      </c>
      <c r="BI453" s="237">
        <f>IF(N453="nulová",J453,0)</f>
        <v>0</v>
      </c>
      <c r="BJ453" s="14" t="s">
        <v>81</v>
      </c>
      <c r="BK453" s="237">
        <f>ROUND(I453*H453,2)</f>
        <v>0</v>
      </c>
      <c r="BL453" s="14" t="s">
        <v>219</v>
      </c>
      <c r="BM453" s="236" t="s">
        <v>1214</v>
      </c>
    </row>
    <row r="454" s="2" customFormat="1" ht="49.05" customHeight="1">
      <c r="A454" s="35"/>
      <c r="B454" s="36"/>
      <c r="C454" s="224" t="s">
        <v>1215</v>
      </c>
      <c r="D454" s="224" t="s">
        <v>190</v>
      </c>
      <c r="E454" s="225" t="s">
        <v>1216</v>
      </c>
      <c r="F454" s="226" t="s">
        <v>1217</v>
      </c>
      <c r="G454" s="227" t="s">
        <v>223</v>
      </c>
      <c r="H454" s="228">
        <v>122.08</v>
      </c>
      <c r="I454" s="229"/>
      <c r="J454" s="230">
        <f>ROUND(I454*H454,2)</f>
        <v>0</v>
      </c>
      <c r="K454" s="231"/>
      <c r="L454" s="41"/>
      <c r="M454" s="232" t="s">
        <v>1</v>
      </c>
      <c r="N454" s="233" t="s">
        <v>38</v>
      </c>
      <c r="O454" s="88"/>
      <c r="P454" s="234">
        <f>O454*H454</f>
        <v>0</v>
      </c>
      <c r="Q454" s="234">
        <v>0</v>
      </c>
      <c r="R454" s="234">
        <f>Q454*H454</f>
        <v>0</v>
      </c>
      <c r="S454" s="234">
        <v>0</v>
      </c>
      <c r="T454" s="235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36" t="s">
        <v>219</v>
      </c>
      <c r="AT454" s="236" t="s">
        <v>190</v>
      </c>
      <c r="AU454" s="236" t="s">
        <v>83</v>
      </c>
      <c r="AY454" s="14" t="s">
        <v>188</v>
      </c>
      <c r="BE454" s="237">
        <f>IF(N454="základní",J454,0)</f>
        <v>0</v>
      </c>
      <c r="BF454" s="237">
        <f>IF(N454="snížená",J454,0)</f>
        <v>0</v>
      </c>
      <c r="BG454" s="237">
        <f>IF(N454="zákl. přenesená",J454,0)</f>
        <v>0</v>
      </c>
      <c r="BH454" s="237">
        <f>IF(N454="sníž. přenesená",J454,0)</f>
        <v>0</v>
      </c>
      <c r="BI454" s="237">
        <f>IF(N454="nulová",J454,0)</f>
        <v>0</v>
      </c>
      <c r="BJ454" s="14" t="s">
        <v>81</v>
      </c>
      <c r="BK454" s="237">
        <f>ROUND(I454*H454,2)</f>
        <v>0</v>
      </c>
      <c r="BL454" s="14" t="s">
        <v>219</v>
      </c>
      <c r="BM454" s="236" t="s">
        <v>1218</v>
      </c>
    </row>
    <row r="455" s="2" customFormat="1" ht="37.8" customHeight="1">
      <c r="A455" s="35"/>
      <c r="B455" s="36"/>
      <c r="C455" s="238" t="s">
        <v>706</v>
      </c>
      <c r="D455" s="238" t="s">
        <v>216</v>
      </c>
      <c r="E455" s="239" t="s">
        <v>1212</v>
      </c>
      <c r="F455" s="240" t="s">
        <v>1213</v>
      </c>
      <c r="G455" s="241" t="s">
        <v>223</v>
      </c>
      <c r="H455" s="242">
        <v>67.814999999999998</v>
      </c>
      <c r="I455" s="243"/>
      <c r="J455" s="244">
        <f>ROUND(I455*H455,2)</f>
        <v>0</v>
      </c>
      <c r="K455" s="245"/>
      <c r="L455" s="246"/>
      <c r="M455" s="247" t="s">
        <v>1</v>
      </c>
      <c r="N455" s="248" t="s">
        <v>38</v>
      </c>
      <c r="O455" s="88"/>
      <c r="P455" s="234">
        <f>O455*H455</f>
        <v>0</v>
      </c>
      <c r="Q455" s="234">
        <v>0</v>
      </c>
      <c r="R455" s="234">
        <f>Q455*H455</f>
        <v>0</v>
      </c>
      <c r="S455" s="234">
        <v>0</v>
      </c>
      <c r="T455" s="235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36" t="s">
        <v>250</v>
      </c>
      <c r="AT455" s="236" t="s">
        <v>216</v>
      </c>
      <c r="AU455" s="236" t="s">
        <v>83</v>
      </c>
      <c r="AY455" s="14" t="s">
        <v>188</v>
      </c>
      <c r="BE455" s="237">
        <f>IF(N455="základní",J455,0)</f>
        <v>0</v>
      </c>
      <c r="BF455" s="237">
        <f>IF(N455="snížená",J455,0)</f>
        <v>0</v>
      </c>
      <c r="BG455" s="237">
        <f>IF(N455="zákl. přenesená",J455,0)</f>
        <v>0</v>
      </c>
      <c r="BH455" s="237">
        <f>IF(N455="sníž. přenesená",J455,0)</f>
        <v>0</v>
      </c>
      <c r="BI455" s="237">
        <f>IF(N455="nulová",J455,0)</f>
        <v>0</v>
      </c>
      <c r="BJ455" s="14" t="s">
        <v>81</v>
      </c>
      <c r="BK455" s="237">
        <f>ROUND(I455*H455,2)</f>
        <v>0</v>
      </c>
      <c r="BL455" s="14" t="s">
        <v>219</v>
      </c>
      <c r="BM455" s="236" t="s">
        <v>1219</v>
      </c>
    </row>
    <row r="456" s="2" customFormat="1" ht="37.8" customHeight="1">
      <c r="A456" s="35"/>
      <c r="B456" s="36"/>
      <c r="C456" s="238" t="s">
        <v>1220</v>
      </c>
      <c r="D456" s="238" t="s">
        <v>216</v>
      </c>
      <c r="E456" s="239" t="s">
        <v>1209</v>
      </c>
      <c r="F456" s="240" t="s">
        <v>1210</v>
      </c>
      <c r="G456" s="241" t="s">
        <v>223</v>
      </c>
      <c r="H456" s="242">
        <v>66.472999999999999</v>
      </c>
      <c r="I456" s="243"/>
      <c r="J456" s="244">
        <f>ROUND(I456*H456,2)</f>
        <v>0</v>
      </c>
      <c r="K456" s="245"/>
      <c r="L456" s="246"/>
      <c r="M456" s="247" t="s">
        <v>1</v>
      </c>
      <c r="N456" s="248" t="s">
        <v>38</v>
      </c>
      <c r="O456" s="88"/>
      <c r="P456" s="234">
        <f>O456*H456</f>
        <v>0</v>
      </c>
      <c r="Q456" s="234">
        <v>0</v>
      </c>
      <c r="R456" s="234">
        <f>Q456*H456</f>
        <v>0</v>
      </c>
      <c r="S456" s="234">
        <v>0</v>
      </c>
      <c r="T456" s="235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36" t="s">
        <v>250</v>
      </c>
      <c r="AT456" s="236" t="s">
        <v>216</v>
      </c>
      <c r="AU456" s="236" t="s">
        <v>83</v>
      </c>
      <c r="AY456" s="14" t="s">
        <v>188</v>
      </c>
      <c r="BE456" s="237">
        <f>IF(N456="základní",J456,0)</f>
        <v>0</v>
      </c>
      <c r="BF456" s="237">
        <f>IF(N456="snížená",J456,0)</f>
        <v>0</v>
      </c>
      <c r="BG456" s="237">
        <f>IF(N456="zákl. přenesená",J456,0)</f>
        <v>0</v>
      </c>
      <c r="BH456" s="237">
        <f>IF(N456="sníž. přenesená",J456,0)</f>
        <v>0</v>
      </c>
      <c r="BI456" s="237">
        <f>IF(N456="nulová",J456,0)</f>
        <v>0</v>
      </c>
      <c r="BJ456" s="14" t="s">
        <v>81</v>
      </c>
      <c r="BK456" s="237">
        <f>ROUND(I456*H456,2)</f>
        <v>0</v>
      </c>
      <c r="BL456" s="14" t="s">
        <v>219</v>
      </c>
      <c r="BM456" s="236" t="s">
        <v>1221</v>
      </c>
    </row>
    <row r="457" s="2" customFormat="1" ht="24.15" customHeight="1">
      <c r="A457" s="35"/>
      <c r="B457" s="36"/>
      <c r="C457" s="224" t="s">
        <v>711</v>
      </c>
      <c r="D457" s="224" t="s">
        <v>190</v>
      </c>
      <c r="E457" s="225" t="s">
        <v>1222</v>
      </c>
      <c r="F457" s="226" t="s">
        <v>1223</v>
      </c>
      <c r="G457" s="227" t="s">
        <v>223</v>
      </c>
      <c r="H457" s="228">
        <v>35.07</v>
      </c>
      <c r="I457" s="229"/>
      <c r="J457" s="230">
        <f>ROUND(I457*H457,2)</f>
        <v>0</v>
      </c>
      <c r="K457" s="231"/>
      <c r="L457" s="41"/>
      <c r="M457" s="232" t="s">
        <v>1</v>
      </c>
      <c r="N457" s="233" t="s">
        <v>38</v>
      </c>
      <c r="O457" s="88"/>
      <c r="P457" s="234">
        <f>O457*H457</f>
        <v>0</v>
      </c>
      <c r="Q457" s="234">
        <v>0</v>
      </c>
      <c r="R457" s="234">
        <f>Q457*H457</f>
        <v>0</v>
      </c>
      <c r="S457" s="234">
        <v>0</v>
      </c>
      <c r="T457" s="235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36" t="s">
        <v>219</v>
      </c>
      <c r="AT457" s="236" t="s">
        <v>190</v>
      </c>
      <c r="AU457" s="236" t="s">
        <v>83</v>
      </c>
      <c r="AY457" s="14" t="s">
        <v>188</v>
      </c>
      <c r="BE457" s="237">
        <f>IF(N457="základní",J457,0)</f>
        <v>0</v>
      </c>
      <c r="BF457" s="237">
        <f>IF(N457="snížená",J457,0)</f>
        <v>0</v>
      </c>
      <c r="BG457" s="237">
        <f>IF(N457="zákl. přenesená",J457,0)</f>
        <v>0</v>
      </c>
      <c r="BH457" s="237">
        <f>IF(N457="sníž. přenesená",J457,0)</f>
        <v>0</v>
      </c>
      <c r="BI457" s="237">
        <f>IF(N457="nulová",J457,0)</f>
        <v>0</v>
      </c>
      <c r="BJ457" s="14" t="s">
        <v>81</v>
      </c>
      <c r="BK457" s="237">
        <f>ROUND(I457*H457,2)</f>
        <v>0</v>
      </c>
      <c r="BL457" s="14" t="s">
        <v>219</v>
      </c>
      <c r="BM457" s="236" t="s">
        <v>1224</v>
      </c>
    </row>
    <row r="458" s="2" customFormat="1" ht="24.15" customHeight="1">
      <c r="A458" s="35"/>
      <c r="B458" s="36"/>
      <c r="C458" s="224" t="s">
        <v>1225</v>
      </c>
      <c r="D458" s="224" t="s">
        <v>190</v>
      </c>
      <c r="E458" s="225" t="s">
        <v>1226</v>
      </c>
      <c r="F458" s="226" t="s">
        <v>1227</v>
      </c>
      <c r="G458" s="227" t="s">
        <v>223</v>
      </c>
      <c r="H458" s="228">
        <v>122.08</v>
      </c>
      <c r="I458" s="229"/>
      <c r="J458" s="230">
        <f>ROUND(I458*H458,2)</f>
        <v>0</v>
      </c>
      <c r="K458" s="231"/>
      <c r="L458" s="41"/>
      <c r="M458" s="232" t="s">
        <v>1</v>
      </c>
      <c r="N458" s="233" t="s">
        <v>38</v>
      </c>
      <c r="O458" s="88"/>
      <c r="P458" s="234">
        <f>O458*H458</f>
        <v>0</v>
      </c>
      <c r="Q458" s="234">
        <v>0</v>
      </c>
      <c r="R458" s="234">
        <f>Q458*H458</f>
        <v>0</v>
      </c>
      <c r="S458" s="234">
        <v>0</v>
      </c>
      <c r="T458" s="235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36" t="s">
        <v>219</v>
      </c>
      <c r="AT458" s="236" t="s">
        <v>190</v>
      </c>
      <c r="AU458" s="236" t="s">
        <v>83</v>
      </c>
      <c r="AY458" s="14" t="s">
        <v>188</v>
      </c>
      <c r="BE458" s="237">
        <f>IF(N458="základní",J458,0)</f>
        <v>0</v>
      </c>
      <c r="BF458" s="237">
        <f>IF(N458="snížená",J458,0)</f>
        <v>0</v>
      </c>
      <c r="BG458" s="237">
        <f>IF(N458="zákl. přenesená",J458,0)</f>
        <v>0</v>
      </c>
      <c r="BH458" s="237">
        <f>IF(N458="sníž. přenesená",J458,0)</f>
        <v>0</v>
      </c>
      <c r="BI458" s="237">
        <f>IF(N458="nulová",J458,0)</f>
        <v>0</v>
      </c>
      <c r="BJ458" s="14" t="s">
        <v>81</v>
      </c>
      <c r="BK458" s="237">
        <f>ROUND(I458*H458,2)</f>
        <v>0</v>
      </c>
      <c r="BL458" s="14" t="s">
        <v>219</v>
      </c>
      <c r="BM458" s="236" t="s">
        <v>1228</v>
      </c>
    </row>
    <row r="459" s="2" customFormat="1" ht="49.05" customHeight="1">
      <c r="A459" s="35"/>
      <c r="B459" s="36"/>
      <c r="C459" s="224" t="s">
        <v>715</v>
      </c>
      <c r="D459" s="224" t="s">
        <v>190</v>
      </c>
      <c r="E459" s="225" t="s">
        <v>1229</v>
      </c>
      <c r="F459" s="226" t="s">
        <v>1230</v>
      </c>
      <c r="G459" s="227" t="s">
        <v>207</v>
      </c>
      <c r="H459" s="228">
        <v>3.5699999999999998</v>
      </c>
      <c r="I459" s="229"/>
      <c r="J459" s="230">
        <f>ROUND(I459*H459,2)</f>
        <v>0</v>
      </c>
      <c r="K459" s="231"/>
      <c r="L459" s="41"/>
      <c r="M459" s="232" t="s">
        <v>1</v>
      </c>
      <c r="N459" s="233" t="s">
        <v>38</v>
      </c>
      <c r="O459" s="88"/>
      <c r="P459" s="234">
        <f>O459*H459</f>
        <v>0</v>
      </c>
      <c r="Q459" s="234">
        <v>0</v>
      </c>
      <c r="R459" s="234">
        <f>Q459*H459</f>
        <v>0</v>
      </c>
      <c r="S459" s="234">
        <v>0</v>
      </c>
      <c r="T459" s="235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36" t="s">
        <v>219</v>
      </c>
      <c r="AT459" s="236" t="s">
        <v>190</v>
      </c>
      <c r="AU459" s="236" t="s">
        <v>83</v>
      </c>
      <c r="AY459" s="14" t="s">
        <v>188</v>
      </c>
      <c r="BE459" s="237">
        <f>IF(N459="základní",J459,0)</f>
        <v>0</v>
      </c>
      <c r="BF459" s="237">
        <f>IF(N459="snížená",J459,0)</f>
        <v>0</v>
      </c>
      <c r="BG459" s="237">
        <f>IF(N459="zákl. přenesená",J459,0)</f>
        <v>0</v>
      </c>
      <c r="BH459" s="237">
        <f>IF(N459="sníž. přenesená",J459,0)</f>
        <v>0</v>
      </c>
      <c r="BI459" s="237">
        <f>IF(N459="nulová",J459,0)</f>
        <v>0</v>
      </c>
      <c r="BJ459" s="14" t="s">
        <v>81</v>
      </c>
      <c r="BK459" s="237">
        <f>ROUND(I459*H459,2)</f>
        <v>0</v>
      </c>
      <c r="BL459" s="14" t="s">
        <v>219</v>
      </c>
      <c r="BM459" s="236" t="s">
        <v>1231</v>
      </c>
    </row>
    <row r="460" s="12" customFormat="1" ht="22.8" customHeight="1">
      <c r="A460" s="12"/>
      <c r="B460" s="208"/>
      <c r="C460" s="209"/>
      <c r="D460" s="210" t="s">
        <v>72</v>
      </c>
      <c r="E460" s="222" t="s">
        <v>1232</v>
      </c>
      <c r="F460" s="222" t="s">
        <v>1233</v>
      </c>
      <c r="G460" s="209"/>
      <c r="H460" s="209"/>
      <c r="I460" s="212"/>
      <c r="J460" s="223">
        <f>BK460</f>
        <v>0</v>
      </c>
      <c r="K460" s="209"/>
      <c r="L460" s="214"/>
      <c r="M460" s="215"/>
      <c r="N460" s="216"/>
      <c r="O460" s="216"/>
      <c r="P460" s="217">
        <f>SUM(P461:P463)</f>
        <v>0</v>
      </c>
      <c r="Q460" s="216"/>
      <c r="R460" s="217">
        <f>SUM(R461:R463)</f>
        <v>0</v>
      </c>
      <c r="S460" s="216"/>
      <c r="T460" s="218">
        <f>SUM(T461:T463)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19" t="s">
        <v>83</v>
      </c>
      <c r="AT460" s="220" t="s">
        <v>72</v>
      </c>
      <c r="AU460" s="220" t="s">
        <v>81</v>
      </c>
      <c r="AY460" s="219" t="s">
        <v>188</v>
      </c>
      <c r="BK460" s="221">
        <f>SUM(BK461:BK463)</f>
        <v>0</v>
      </c>
    </row>
    <row r="461" s="2" customFormat="1" ht="24.15" customHeight="1">
      <c r="A461" s="35"/>
      <c r="B461" s="36"/>
      <c r="C461" s="224" t="s">
        <v>1234</v>
      </c>
      <c r="D461" s="224" t="s">
        <v>190</v>
      </c>
      <c r="E461" s="225" t="s">
        <v>1235</v>
      </c>
      <c r="F461" s="226" t="s">
        <v>1236</v>
      </c>
      <c r="G461" s="227" t="s">
        <v>235</v>
      </c>
      <c r="H461" s="228">
        <v>17.731999999999999</v>
      </c>
      <c r="I461" s="229"/>
      <c r="J461" s="230">
        <f>ROUND(I461*H461,2)</f>
        <v>0</v>
      </c>
      <c r="K461" s="231"/>
      <c r="L461" s="41"/>
      <c r="M461" s="232" t="s">
        <v>1</v>
      </c>
      <c r="N461" s="233" t="s">
        <v>38</v>
      </c>
      <c r="O461" s="88"/>
      <c r="P461" s="234">
        <f>O461*H461</f>
        <v>0</v>
      </c>
      <c r="Q461" s="234">
        <v>0</v>
      </c>
      <c r="R461" s="234">
        <f>Q461*H461</f>
        <v>0</v>
      </c>
      <c r="S461" s="234">
        <v>0</v>
      </c>
      <c r="T461" s="235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36" t="s">
        <v>219</v>
      </c>
      <c r="AT461" s="236" t="s">
        <v>190</v>
      </c>
      <c r="AU461" s="236" t="s">
        <v>83</v>
      </c>
      <c r="AY461" s="14" t="s">
        <v>188</v>
      </c>
      <c r="BE461" s="237">
        <f>IF(N461="základní",J461,0)</f>
        <v>0</v>
      </c>
      <c r="BF461" s="237">
        <f>IF(N461="snížená",J461,0)</f>
        <v>0</v>
      </c>
      <c r="BG461" s="237">
        <f>IF(N461="zákl. přenesená",J461,0)</f>
        <v>0</v>
      </c>
      <c r="BH461" s="237">
        <f>IF(N461="sníž. přenesená",J461,0)</f>
        <v>0</v>
      </c>
      <c r="BI461" s="237">
        <f>IF(N461="nulová",J461,0)</f>
        <v>0</v>
      </c>
      <c r="BJ461" s="14" t="s">
        <v>81</v>
      </c>
      <c r="BK461" s="237">
        <f>ROUND(I461*H461,2)</f>
        <v>0</v>
      </c>
      <c r="BL461" s="14" t="s">
        <v>219</v>
      </c>
      <c r="BM461" s="236" t="s">
        <v>1237</v>
      </c>
    </row>
    <row r="462" s="2" customFormat="1" ht="14.4" customHeight="1">
      <c r="A462" s="35"/>
      <c r="B462" s="36"/>
      <c r="C462" s="224" t="s">
        <v>718</v>
      </c>
      <c r="D462" s="224" t="s">
        <v>190</v>
      </c>
      <c r="E462" s="225" t="s">
        <v>1238</v>
      </c>
      <c r="F462" s="226" t="s">
        <v>1239</v>
      </c>
      <c r="G462" s="227" t="s">
        <v>223</v>
      </c>
      <c r="H462" s="228">
        <v>19.440000000000001</v>
      </c>
      <c r="I462" s="229"/>
      <c r="J462" s="230">
        <f>ROUND(I462*H462,2)</f>
        <v>0</v>
      </c>
      <c r="K462" s="231"/>
      <c r="L462" s="41"/>
      <c r="M462" s="232" t="s">
        <v>1</v>
      </c>
      <c r="N462" s="233" t="s">
        <v>38</v>
      </c>
      <c r="O462" s="88"/>
      <c r="P462" s="234">
        <f>O462*H462</f>
        <v>0</v>
      </c>
      <c r="Q462" s="234">
        <v>0</v>
      </c>
      <c r="R462" s="234">
        <f>Q462*H462</f>
        <v>0</v>
      </c>
      <c r="S462" s="234">
        <v>0</v>
      </c>
      <c r="T462" s="235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36" t="s">
        <v>219</v>
      </c>
      <c r="AT462" s="236" t="s">
        <v>190</v>
      </c>
      <c r="AU462" s="236" t="s">
        <v>83</v>
      </c>
      <c r="AY462" s="14" t="s">
        <v>188</v>
      </c>
      <c r="BE462" s="237">
        <f>IF(N462="základní",J462,0)</f>
        <v>0</v>
      </c>
      <c r="BF462" s="237">
        <f>IF(N462="snížená",J462,0)</f>
        <v>0</v>
      </c>
      <c r="BG462" s="237">
        <f>IF(N462="zákl. přenesená",J462,0)</f>
        <v>0</v>
      </c>
      <c r="BH462" s="237">
        <f>IF(N462="sníž. přenesená",J462,0)</f>
        <v>0</v>
      </c>
      <c r="BI462" s="237">
        <f>IF(N462="nulová",J462,0)</f>
        <v>0</v>
      </c>
      <c r="BJ462" s="14" t="s">
        <v>81</v>
      </c>
      <c r="BK462" s="237">
        <f>ROUND(I462*H462,2)</f>
        <v>0</v>
      </c>
      <c r="BL462" s="14" t="s">
        <v>219</v>
      </c>
      <c r="BM462" s="236" t="s">
        <v>1240</v>
      </c>
    </row>
    <row r="463" s="2" customFormat="1" ht="37.8" customHeight="1">
      <c r="A463" s="35"/>
      <c r="B463" s="36"/>
      <c r="C463" s="224" t="s">
        <v>1241</v>
      </c>
      <c r="D463" s="224" t="s">
        <v>190</v>
      </c>
      <c r="E463" s="225" t="s">
        <v>1242</v>
      </c>
      <c r="F463" s="226" t="s">
        <v>1243</v>
      </c>
      <c r="G463" s="227" t="s">
        <v>223</v>
      </c>
      <c r="H463" s="228">
        <v>27</v>
      </c>
      <c r="I463" s="229"/>
      <c r="J463" s="230">
        <f>ROUND(I463*H463,2)</f>
        <v>0</v>
      </c>
      <c r="K463" s="231"/>
      <c r="L463" s="41"/>
      <c r="M463" s="232" t="s">
        <v>1</v>
      </c>
      <c r="N463" s="233" t="s">
        <v>38</v>
      </c>
      <c r="O463" s="88"/>
      <c r="P463" s="234">
        <f>O463*H463</f>
        <v>0</v>
      </c>
      <c r="Q463" s="234">
        <v>0</v>
      </c>
      <c r="R463" s="234">
        <f>Q463*H463</f>
        <v>0</v>
      </c>
      <c r="S463" s="234">
        <v>0</v>
      </c>
      <c r="T463" s="235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36" t="s">
        <v>219</v>
      </c>
      <c r="AT463" s="236" t="s">
        <v>190</v>
      </c>
      <c r="AU463" s="236" t="s">
        <v>83</v>
      </c>
      <c r="AY463" s="14" t="s">
        <v>188</v>
      </c>
      <c r="BE463" s="237">
        <f>IF(N463="základní",J463,0)</f>
        <v>0</v>
      </c>
      <c r="BF463" s="237">
        <f>IF(N463="snížená",J463,0)</f>
        <v>0</v>
      </c>
      <c r="BG463" s="237">
        <f>IF(N463="zákl. přenesená",J463,0)</f>
        <v>0</v>
      </c>
      <c r="BH463" s="237">
        <f>IF(N463="sníž. přenesená",J463,0)</f>
        <v>0</v>
      </c>
      <c r="BI463" s="237">
        <f>IF(N463="nulová",J463,0)</f>
        <v>0</v>
      </c>
      <c r="BJ463" s="14" t="s">
        <v>81</v>
      </c>
      <c r="BK463" s="237">
        <f>ROUND(I463*H463,2)</f>
        <v>0</v>
      </c>
      <c r="BL463" s="14" t="s">
        <v>219</v>
      </c>
      <c r="BM463" s="236" t="s">
        <v>1244</v>
      </c>
    </row>
    <row r="464" s="12" customFormat="1" ht="22.8" customHeight="1">
      <c r="A464" s="12"/>
      <c r="B464" s="208"/>
      <c r="C464" s="209"/>
      <c r="D464" s="210" t="s">
        <v>72</v>
      </c>
      <c r="E464" s="222" t="s">
        <v>1245</v>
      </c>
      <c r="F464" s="222" t="s">
        <v>1246</v>
      </c>
      <c r="G464" s="209"/>
      <c r="H464" s="209"/>
      <c r="I464" s="212"/>
      <c r="J464" s="223">
        <f>BK464</f>
        <v>0</v>
      </c>
      <c r="K464" s="209"/>
      <c r="L464" s="214"/>
      <c r="M464" s="215"/>
      <c r="N464" s="216"/>
      <c r="O464" s="216"/>
      <c r="P464" s="217">
        <f>SUM(P465:P476)</f>
        <v>0</v>
      </c>
      <c r="Q464" s="216"/>
      <c r="R464" s="217">
        <f>SUM(R465:R476)</f>
        <v>0</v>
      </c>
      <c r="S464" s="216"/>
      <c r="T464" s="218">
        <f>SUM(T465:T476)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19" t="s">
        <v>83</v>
      </c>
      <c r="AT464" s="220" t="s">
        <v>72</v>
      </c>
      <c r="AU464" s="220" t="s">
        <v>81</v>
      </c>
      <c r="AY464" s="219" t="s">
        <v>188</v>
      </c>
      <c r="BK464" s="221">
        <f>SUM(BK465:BK476)</f>
        <v>0</v>
      </c>
    </row>
    <row r="465" s="2" customFormat="1" ht="24.15" customHeight="1">
      <c r="A465" s="35"/>
      <c r="B465" s="36"/>
      <c r="C465" s="224" t="s">
        <v>722</v>
      </c>
      <c r="D465" s="224" t="s">
        <v>190</v>
      </c>
      <c r="E465" s="225" t="s">
        <v>1247</v>
      </c>
      <c r="F465" s="226" t="s">
        <v>1248</v>
      </c>
      <c r="G465" s="227" t="s">
        <v>223</v>
      </c>
      <c r="H465" s="228">
        <v>143.69999999999999</v>
      </c>
      <c r="I465" s="229"/>
      <c r="J465" s="230">
        <f>ROUND(I465*H465,2)</f>
        <v>0</v>
      </c>
      <c r="K465" s="231"/>
      <c r="L465" s="41"/>
      <c r="M465" s="232" t="s">
        <v>1</v>
      </c>
      <c r="N465" s="233" t="s">
        <v>38</v>
      </c>
      <c r="O465" s="88"/>
      <c r="P465" s="234">
        <f>O465*H465</f>
        <v>0</v>
      </c>
      <c r="Q465" s="234">
        <v>0</v>
      </c>
      <c r="R465" s="234">
        <f>Q465*H465</f>
        <v>0</v>
      </c>
      <c r="S465" s="234">
        <v>0</v>
      </c>
      <c r="T465" s="235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36" t="s">
        <v>219</v>
      </c>
      <c r="AT465" s="236" t="s">
        <v>190</v>
      </c>
      <c r="AU465" s="236" t="s">
        <v>83</v>
      </c>
      <c r="AY465" s="14" t="s">
        <v>188</v>
      </c>
      <c r="BE465" s="237">
        <f>IF(N465="základní",J465,0)</f>
        <v>0</v>
      </c>
      <c r="BF465" s="237">
        <f>IF(N465="snížená",J465,0)</f>
        <v>0</v>
      </c>
      <c r="BG465" s="237">
        <f>IF(N465="zákl. přenesená",J465,0)</f>
        <v>0</v>
      </c>
      <c r="BH465" s="237">
        <f>IF(N465="sníž. přenesená",J465,0)</f>
        <v>0</v>
      </c>
      <c r="BI465" s="237">
        <f>IF(N465="nulová",J465,0)</f>
        <v>0</v>
      </c>
      <c r="BJ465" s="14" t="s">
        <v>81</v>
      </c>
      <c r="BK465" s="237">
        <f>ROUND(I465*H465,2)</f>
        <v>0</v>
      </c>
      <c r="BL465" s="14" t="s">
        <v>219</v>
      </c>
      <c r="BM465" s="236" t="s">
        <v>1249</v>
      </c>
    </row>
    <row r="466" s="2" customFormat="1" ht="24.15" customHeight="1">
      <c r="A466" s="35"/>
      <c r="B466" s="36"/>
      <c r="C466" s="224" t="s">
        <v>1250</v>
      </c>
      <c r="D466" s="224" t="s">
        <v>190</v>
      </c>
      <c r="E466" s="225" t="s">
        <v>1251</v>
      </c>
      <c r="F466" s="226" t="s">
        <v>1252</v>
      </c>
      <c r="G466" s="227" t="s">
        <v>223</v>
      </c>
      <c r="H466" s="228">
        <v>314.89999999999998</v>
      </c>
      <c r="I466" s="229"/>
      <c r="J466" s="230">
        <f>ROUND(I466*H466,2)</f>
        <v>0</v>
      </c>
      <c r="K466" s="231"/>
      <c r="L466" s="41"/>
      <c r="M466" s="232" t="s">
        <v>1</v>
      </c>
      <c r="N466" s="233" t="s">
        <v>38</v>
      </c>
      <c r="O466" s="88"/>
      <c r="P466" s="234">
        <f>O466*H466</f>
        <v>0</v>
      </c>
      <c r="Q466" s="234">
        <v>0</v>
      </c>
      <c r="R466" s="234">
        <f>Q466*H466</f>
        <v>0</v>
      </c>
      <c r="S466" s="234">
        <v>0</v>
      </c>
      <c r="T466" s="235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36" t="s">
        <v>219</v>
      </c>
      <c r="AT466" s="236" t="s">
        <v>190</v>
      </c>
      <c r="AU466" s="236" t="s">
        <v>83</v>
      </c>
      <c r="AY466" s="14" t="s">
        <v>188</v>
      </c>
      <c r="BE466" s="237">
        <f>IF(N466="základní",J466,0)</f>
        <v>0</v>
      </c>
      <c r="BF466" s="237">
        <f>IF(N466="snížená",J466,0)</f>
        <v>0</v>
      </c>
      <c r="BG466" s="237">
        <f>IF(N466="zákl. přenesená",J466,0)</f>
        <v>0</v>
      </c>
      <c r="BH466" s="237">
        <f>IF(N466="sníž. přenesená",J466,0)</f>
        <v>0</v>
      </c>
      <c r="BI466" s="237">
        <f>IF(N466="nulová",J466,0)</f>
        <v>0</v>
      </c>
      <c r="BJ466" s="14" t="s">
        <v>81</v>
      </c>
      <c r="BK466" s="237">
        <f>ROUND(I466*H466,2)</f>
        <v>0</v>
      </c>
      <c r="BL466" s="14" t="s">
        <v>219</v>
      </c>
      <c r="BM466" s="236" t="s">
        <v>1253</v>
      </c>
    </row>
    <row r="467" s="2" customFormat="1" ht="24.15" customHeight="1">
      <c r="A467" s="35"/>
      <c r="B467" s="36"/>
      <c r="C467" s="224" t="s">
        <v>727</v>
      </c>
      <c r="D467" s="224" t="s">
        <v>190</v>
      </c>
      <c r="E467" s="225" t="s">
        <v>1254</v>
      </c>
      <c r="F467" s="226" t="s">
        <v>1255</v>
      </c>
      <c r="G467" s="227" t="s">
        <v>223</v>
      </c>
      <c r="H467" s="228">
        <v>89.069999999999993</v>
      </c>
      <c r="I467" s="229"/>
      <c r="J467" s="230">
        <f>ROUND(I467*H467,2)</f>
        <v>0</v>
      </c>
      <c r="K467" s="231"/>
      <c r="L467" s="41"/>
      <c r="M467" s="232" t="s">
        <v>1</v>
      </c>
      <c r="N467" s="233" t="s">
        <v>38</v>
      </c>
      <c r="O467" s="88"/>
      <c r="P467" s="234">
        <f>O467*H467</f>
        <v>0</v>
      </c>
      <c r="Q467" s="234">
        <v>0</v>
      </c>
      <c r="R467" s="234">
        <f>Q467*H467</f>
        <v>0</v>
      </c>
      <c r="S467" s="234">
        <v>0</v>
      </c>
      <c r="T467" s="235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36" t="s">
        <v>219</v>
      </c>
      <c r="AT467" s="236" t="s">
        <v>190</v>
      </c>
      <c r="AU467" s="236" t="s">
        <v>83</v>
      </c>
      <c r="AY467" s="14" t="s">
        <v>188</v>
      </c>
      <c r="BE467" s="237">
        <f>IF(N467="základní",J467,0)</f>
        <v>0</v>
      </c>
      <c r="BF467" s="237">
        <f>IF(N467="snížená",J467,0)</f>
        <v>0</v>
      </c>
      <c r="BG467" s="237">
        <f>IF(N467="zákl. přenesená",J467,0)</f>
        <v>0</v>
      </c>
      <c r="BH467" s="237">
        <f>IF(N467="sníž. přenesená",J467,0)</f>
        <v>0</v>
      </c>
      <c r="BI467" s="237">
        <f>IF(N467="nulová",J467,0)</f>
        <v>0</v>
      </c>
      <c r="BJ467" s="14" t="s">
        <v>81</v>
      </c>
      <c r="BK467" s="237">
        <f>ROUND(I467*H467,2)</f>
        <v>0</v>
      </c>
      <c r="BL467" s="14" t="s">
        <v>219</v>
      </c>
      <c r="BM467" s="236" t="s">
        <v>1256</v>
      </c>
    </row>
    <row r="468" s="2" customFormat="1" ht="24.15" customHeight="1">
      <c r="A468" s="35"/>
      <c r="B468" s="36"/>
      <c r="C468" s="224" t="s">
        <v>1257</v>
      </c>
      <c r="D468" s="224" t="s">
        <v>190</v>
      </c>
      <c r="E468" s="225" t="s">
        <v>1258</v>
      </c>
      <c r="F468" s="226" t="s">
        <v>1259</v>
      </c>
      <c r="G468" s="227" t="s">
        <v>223</v>
      </c>
      <c r="H468" s="228">
        <v>85.590000000000003</v>
      </c>
      <c r="I468" s="229"/>
      <c r="J468" s="230">
        <f>ROUND(I468*H468,2)</f>
        <v>0</v>
      </c>
      <c r="K468" s="231"/>
      <c r="L468" s="41"/>
      <c r="M468" s="232" t="s">
        <v>1</v>
      </c>
      <c r="N468" s="233" t="s">
        <v>38</v>
      </c>
      <c r="O468" s="88"/>
      <c r="P468" s="234">
        <f>O468*H468</f>
        <v>0</v>
      </c>
      <c r="Q468" s="234">
        <v>0</v>
      </c>
      <c r="R468" s="234">
        <f>Q468*H468</f>
        <v>0</v>
      </c>
      <c r="S468" s="234">
        <v>0</v>
      </c>
      <c r="T468" s="235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36" t="s">
        <v>219</v>
      </c>
      <c r="AT468" s="236" t="s">
        <v>190</v>
      </c>
      <c r="AU468" s="236" t="s">
        <v>83</v>
      </c>
      <c r="AY468" s="14" t="s">
        <v>188</v>
      </c>
      <c r="BE468" s="237">
        <f>IF(N468="základní",J468,0)</f>
        <v>0</v>
      </c>
      <c r="BF468" s="237">
        <f>IF(N468="snížená",J468,0)</f>
        <v>0</v>
      </c>
      <c r="BG468" s="237">
        <f>IF(N468="zákl. přenesená",J468,0)</f>
        <v>0</v>
      </c>
      <c r="BH468" s="237">
        <f>IF(N468="sníž. přenesená",J468,0)</f>
        <v>0</v>
      </c>
      <c r="BI468" s="237">
        <f>IF(N468="nulová",J468,0)</f>
        <v>0</v>
      </c>
      <c r="BJ468" s="14" t="s">
        <v>81</v>
      </c>
      <c r="BK468" s="237">
        <f>ROUND(I468*H468,2)</f>
        <v>0</v>
      </c>
      <c r="BL468" s="14" t="s">
        <v>219</v>
      </c>
      <c r="BM468" s="236" t="s">
        <v>1260</v>
      </c>
    </row>
    <row r="469" s="2" customFormat="1" ht="37.8" customHeight="1">
      <c r="A469" s="35"/>
      <c r="B469" s="36"/>
      <c r="C469" s="238" t="s">
        <v>731</v>
      </c>
      <c r="D469" s="238" t="s">
        <v>216</v>
      </c>
      <c r="E469" s="239" t="s">
        <v>1261</v>
      </c>
      <c r="F469" s="240" t="s">
        <v>1262</v>
      </c>
      <c r="G469" s="241" t="s">
        <v>223</v>
      </c>
      <c r="H469" s="242">
        <v>94.149000000000001</v>
      </c>
      <c r="I469" s="243"/>
      <c r="J469" s="244">
        <f>ROUND(I469*H469,2)</f>
        <v>0</v>
      </c>
      <c r="K469" s="245"/>
      <c r="L469" s="246"/>
      <c r="M469" s="247" t="s">
        <v>1</v>
      </c>
      <c r="N469" s="248" t="s">
        <v>38</v>
      </c>
      <c r="O469" s="88"/>
      <c r="P469" s="234">
        <f>O469*H469</f>
        <v>0</v>
      </c>
      <c r="Q469" s="234">
        <v>0</v>
      </c>
      <c r="R469" s="234">
        <f>Q469*H469</f>
        <v>0</v>
      </c>
      <c r="S469" s="234">
        <v>0</v>
      </c>
      <c r="T469" s="235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36" t="s">
        <v>250</v>
      </c>
      <c r="AT469" s="236" t="s">
        <v>216</v>
      </c>
      <c r="AU469" s="236" t="s">
        <v>83</v>
      </c>
      <c r="AY469" s="14" t="s">
        <v>188</v>
      </c>
      <c r="BE469" s="237">
        <f>IF(N469="základní",J469,0)</f>
        <v>0</v>
      </c>
      <c r="BF469" s="237">
        <f>IF(N469="snížená",J469,0)</f>
        <v>0</v>
      </c>
      <c r="BG469" s="237">
        <f>IF(N469="zákl. přenesená",J469,0)</f>
        <v>0</v>
      </c>
      <c r="BH469" s="237">
        <f>IF(N469="sníž. přenesená",J469,0)</f>
        <v>0</v>
      </c>
      <c r="BI469" s="237">
        <f>IF(N469="nulová",J469,0)</f>
        <v>0</v>
      </c>
      <c r="BJ469" s="14" t="s">
        <v>81</v>
      </c>
      <c r="BK469" s="237">
        <f>ROUND(I469*H469,2)</f>
        <v>0</v>
      </c>
      <c r="BL469" s="14" t="s">
        <v>219</v>
      </c>
      <c r="BM469" s="236" t="s">
        <v>1263</v>
      </c>
    </row>
    <row r="470" s="2" customFormat="1" ht="24.15" customHeight="1">
      <c r="A470" s="35"/>
      <c r="B470" s="36"/>
      <c r="C470" s="224" t="s">
        <v>1264</v>
      </c>
      <c r="D470" s="224" t="s">
        <v>190</v>
      </c>
      <c r="E470" s="225" t="s">
        <v>1265</v>
      </c>
      <c r="F470" s="226" t="s">
        <v>1266</v>
      </c>
      <c r="G470" s="227" t="s">
        <v>223</v>
      </c>
      <c r="H470" s="228">
        <v>203.96000000000001</v>
      </c>
      <c r="I470" s="229"/>
      <c r="J470" s="230">
        <f>ROUND(I470*H470,2)</f>
        <v>0</v>
      </c>
      <c r="K470" s="231"/>
      <c r="L470" s="41"/>
      <c r="M470" s="232" t="s">
        <v>1</v>
      </c>
      <c r="N470" s="233" t="s">
        <v>38</v>
      </c>
      <c r="O470" s="88"/>
      <c r="P470" s="234">
        <f>O470*H470</f>
        <v>0</v>
      </c>
      <c r="Q470" s="234">
        <v>0</v>
      </c>
      <c r="R470" s="234">
        <f>Q470*H470</f>
        <v>0</v>
      </c>
      <c r="S470" s="234">
        <v>0</v>
      </c>
      <c r="T470" s="235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36" t="s">
        <v>219</v>
      </c>
      <c r="AT470" s="236" t="s">
        <v>190</v>
      </c>
      <c r="AU470" s="236" t="s">
        <v>83</v>
      </c>
      <c r="AY470" s="14" t="s">
        <v>188</v>
      </c>
      <c r="BE470" s="237">
        <f>IF(N470="základní",J470,0)</f>
        <v>0</v>
      </c>
      <c r="BF470" s="237">
        <f>IF(N470="snížená",J470,0)</f>
        <v>0</v>
      </c>
      <c r="BG470" s="237">
        <f>IF(N470="zákl. přenesená",J470,0)</f>
        <v>0</v>
      </c>
      <c r="BH470" s="237">
        <f>IF(N470="sníž. přenesená",J470,0)</f>
        <v>0</v>
      </c>
      <c r="BI470" s="237">
        <f>IF(N470="nulová",J470,0)</f>
        <v>0</v>
      </c>
      <c r="BJ470" s="14" t="s">
        <v>81</v>
      </c>
      <c r="BK470" s="237">
        <f>ROUND(I470*H470,2)</f>
        <v>0</v>
      </c>
      <c r="BL470" s="14" t="s">
        <v>219</v>
      </c>
      <c r="BM470" s="236" t="s">
        <v>1267</v>
      </c>
    </row>
    <row r="471" s="2" customFormat="1" ht="14.4" customHeight="1">
      <c r="A471" s="35"/>
      <c r="B471" s="36"/>
      <c r="C471" s="238" t="s">
        <v>734</v>
      </c>
      <c r="D471" s="238" t="s">
        <v>216</v>
      </c>
      <c r="E471" s="239" t="s">
        <v>1268</v>
      </c>
      <c r="F471" s="240" t="s">
        <v>1269</v>
      </c>
      <c r="G471" s="241" t="s">
        <v>223</v>
      </c>
      <c r="H471" s="242">
        <v>224.356</v>
      </c>
      <c r="I471" s="243"/>
      <c r="J471" s="244">
        <f>ROUND(I471*H471,2)</f>
        <v>0</v>
      </c>
      <c r="K471" s="245"/>
      <c r="L471" s="246"/>
      <c r="M471" s="247" t="s">
        <v>1</v>
      </c>
      <c r="N471" s="248" t="s">
        <v>38</v>
      </c>
      <c r="O471" s="88"/>
      <c r="P471" s="234">
        <f>O471*H471</f>
        <v>0</v>
      </c>
      <c r="Q471" s="234">
        <v>0</v>
      </c>
      <c r="R471" s="234">
        <f>Q471*H471</f>
        <v>0</v>
      </c>
      <c r="S471" s="234">
        <v>0</v>
      </c>
      <c r="T471" s="235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36" t="s">
        <v>250</v>
      </c>
      <c r="AT471" s="236" t="s">
        <v>216</v>
      </c>
      <c r="AU471" s="236" t="s">
        <v>83</v>
      </c>
      <c r="AY471" s="14" t="s">
        <v>188</v>
      </c>
      <c r="BE471" s="237">
        <f>IF(N471="základní",J471,0)</f>
        <v>0</v>
      </c>
      <c r="BF471" s="237">
        <f>IF(N471="snížená",J471,0)</f>
        <v>0</v>
      </c>
      <c r="BG471" s="237">
        <f>IF(N471="zákl. přenesená",J471,0)</f>
        <v>0</v>
      </c>
      <c r="BH471" s="237">
        <f>IF(N471="sníž. přenesená",J471,0)</f>
        <v>0</v>
      </c>
      <c r="BI471" s="237">
        <f>IF(N471="nulová",J471,0)</f>
        <v>0</v>
      </c>
      <c r="BJ471" s="14" t="s">
        <v>81</v>
      </c>
      <c r="BK471" s="237">
        <f>ROUND(I471*H471,2)</f>
        <v>0</v>
      </c>
      <c r="BL471" s="14" t="s">
        <v>219</v>
      </c>
      <c r="BM471" s="236" t="s">
        <v>1270</v>
      </c>
    </row>
    <row r="472" s="2" customFormat="1" ht="24.15" customHeight="1">
      <c r="A472" s="35"/>
      <c r="B472" s="36"/>
      <c r="C472" s="224" t="s">
        <v>1271</v>
      </c>
      <c r="D472" s="224" t="s">
        <v>190</v>
      </c>
      <c r="E472" s="225" t="s">
        <v>1272</v>
      </c>
      <c r="F472" s="226" t="s">
        <v>1273</v>
      </c>
      <c r="G472" s="227" t="s">
        <v>235</v>
      </c>
      <c r="H472" s="228">
        <v>135.97300000000001</v>
      </c>
      <c r="I472" s="229"/>
      <c r="J472" s="230">
        <f>ROUND(I472*H472,2)</f>
        <v>0</v>
      </c>
      <c r="K472" s="231"/>
      <c r="L472" s="41"/>
      <c r="M472" s="232" t="s">
        <v>1</v>
      </c>
      <c r="N472" s="233" t="s">
        <v>38</v>
      </c>
      <c r="O472" s="88"/>
      <c r="P472" s="234">
        <f>O472*H472</f>
        <v>0</v>
      </c>
      <c r="Q472" s="234">
        <v>0</v>
      </c>
      <c r="R472" s="234">
        <f>Q472*H472</f>
        <v>0</v>
      </c>
      <c r="S472" s="234">
        <v>0</v>
      </c>
      <c r="T472" s="235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36" t="s">
        <v>219</v>
      </c>
      <c r="AT472" s="236" t="s">
        <v>190</v>
      </c>
      <c r="AU472" s="236" t="s">
        <v>83</v>
      </c>
      <c r="AY472" s="14" t="s">
        <v>188</v>
      </c>
      <c r="BE472" s="237">
        <f>IF(N472="základní",J472,0)</f>
        <v>0</v>
      </c>
      <c r="BF472" s="237">
        <f>IF(N472="snížená",J472,0)</f>
        <v>0</v>
      </c>
      <c r="BG472" s="237">
        <f>IF(N472="zákl. přenesená",J472,0)</f>
        <v>0</v>
      </c>
      <c r="BH472" s="237">
        <f>IF(N472="sníž. přenesená",J472,0)</f>
        <v>0</v>
      </c>
      <c r="BI472" s="237">
        <f>IF(N472="nulová",J472,0)</f>
        <v>0</v>
      </c>
      <c r="BJ472" s="14" t="s">
        <v>81</v>
      </c>
      <c r="BK472" s="237">
        <f>ROUND(I472*H472,2)</f>
        <v>0</v>
      </c>
      <c r="BL472" s="14" t="s">
        <v>219</v>
      </c>
      <c r="BM472" s="236" t="s">
        <v>1274</v>
      </c>
    </row>
    <row r="473" s="2" customFormat="1" ht="14.4" customHeight="1">
      <c r="A473" s="35"/>
      <c r="B473" s="36"/>
      <c r="C473" s="238" t="s">
        <v>738</v>
      </c>
      <c r="D473" s="238" t="s">
        <v>216</v>
      </c>
      <c r="E473" s="239" t="s">
        <v>1275</v>
      </c>
      <c r="F473" s="240" t="s">
        <v>1276</v>
      </c>
      <c r="G473" s="241" t="s">
        <v>235</v>
      </c>
      <c r="H473" s="242">
        <v>253.40700000000001</v>
      </c>
      <c r="I473" s="243"/>
      <c r="J473" s="244">
        <f>ROUND(I473*H473,2)</f>
        <v>0</v>
      </c>
      <c r="K473" s="245"/>
      <c r="L473" s="246"/>
      <c r="M473" s="247" t="s">
        <v>1</v>
      </c>
      <c r="N473" s="248" t="s">
        <v>38</v>
      </c>
      <c r="O473" s="88"/>
      <c r="P473" s="234">
        <f>O473*H473</f>
        <v>0</v>
      </c>
      <c r="Q473" s="234">
        <v>0</v>
      </c>
      <c r="R473" s="234">
        <f>Q473*H473</f>
        <v>0</v>
      </c>
      <c r="S473" s="234">
        <v>0</v>
      </c>
      <c r="T473" s="235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36" t="s">
        <v>250</v>
      </c>
      <c r="AT473" s="236" t="s">
        <v>216</v>
      </c>
      <c r="AU473" s="236" t="s">
        <v>83</v>
      </c>
      <c r="AY473" s="14" t="s">
        <v>188</v>
      </c>
      <c r="BE473" s="237">
        <f>IF(N473="základní",J473,0)</f>
        <v>0</v>
      </c>
      <c r="BF473" s="237">
        <f>IF(N473="snížená",J473,0)</f>
        <v>0</v>
      </c>
      <c r="BG473" s="237">
        <f>IF(N473="zákl. přenesená",J473,0)</f>
        <v>0</v>
      </c>
      <c r="BH473" s="237">
        <f>IF(N473="sníž. přenesená",J473,0)</f>
        <v>0</v>
      </c>
      <c r="BI473" s="237">
        <f>IF(N473="nulová",J473,0)</f>
        <v>0</v>
      </c>
      <c r="BJ473" s="14" t="s">
        <v>81</v>
      </c>
      <c r="BK473" s="237">
        <f>ROUND(I473*H473,2)</f>
        <v>0</v>
      </c>
      <c r="BL473" s="14" t="s">
        <v>219</v>
      </c>
      <c r="BM473" s="236" t="s">
        <v>1277</v>
      </c>
    </row>
    <row r="474" s="2" customFormat="1" ht="37.8" customHeight="1">
      <c r="A474" s="35"/>
      <c r="B474" s="36"/>
      <c r="C474" s="238" t="s">
        <v>1278</v>
      </c>
      <c r="D474" s="238" t="s">
        <v>216</v>
      </c>
      <c r="E474" s="239" t="s">
        <v>1261</v>
      </c>
      <c r="F474" s="240" t="s">
        <v>1262</v>
      </c>
      <c r="G474" s="241" t="s">
        <v>223</v>
      </c>
      <c r="H474" s="242">
        <v>3.7839999999999998</v>
      </c>
      <c r="I474" s="243"/>
      <c r="J474" s="244">
        <f>ROUND(I474*H474,2)</f>
        <v>0</v>
      </c>
      <c r="K474" s="245"/>
      <c r="L474" s="246"/>
      <c r="M474" s="247" t="s">
        <v>1</v>
      </c>
      <c r="N474" s="248" t="s">
        <v>38</v>
      </c>
      <c r="O474" s="88"/>
      <c r="P474" s="234">
        <f>O474*H474</f>
        <v>0</v>
      </c>
      <c r="Q474" s="234">
        <v>0</v>
      </c>
      <c r="R474" s="234">
        <f>Q474*H474</f>
        <v>0</v>
      </c>
      <c r="S474" s="234">
        <v>0</v>
      </c>
      <c r="T474" s="235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36" t="s">
        <v>250</v>
      </c>
      <c r="AT474" s="236" t="s">
        <v>216</v>
      </c>
      <c r="AU474" s="236" t="s">
        <v>83</v>
      </c>
      <c r="AY474" s="14" t="s">
        <v>188</v>
      </c>
      <c r="BE474" s="237">
        <f>IF(N474="základní",J474,0)</f>
        <v>0</v>
      </c>
      <c r="BF474" s="237">
        <f>IF(N474="snížená",J474,0)</f>
        <v>0</v>
      </c>
      <c r="BG474" s="237">
        <f>IF(N474="zákl. přenesená",J474,0)</f>
        <v>0</v>
      </c>
      <c r="BH474" s="237">
        <f>IF(N474="sníž. přenesená",J474,0)</f>
        <v>0</v>
      </c>
      <c r="BI474" s="237">
        <f>IF(N474="nulová",J474,0)</f>
        <v>0</v>
      </c>
      <c r="BJ474" s="14" t="s">
        <v>81</v>
      </c>
      <c r="BK474" s="237">
        <f>ROUND(I474*H474,2)</f>
        <v>0</v>
      </c>
      <c r="BL474" s="14" t="s">
        <v>219</v>
      </c>
      <c r="BM474" s="236" t="s">
        <v>1279</v>
      </c>
    </row>
    <row r="475" s="2" customFormat="1" ht="14.4" customHeight="1">
      <c r="A475" s="35"/>
      <c r="B475" s="36"/>
      <c r="C475" s="238" t="s">
        <v>741</v>
      </c>
      <c r="D475" s="238" t="s">
        <v>216</v>
      </c>
      <c r="E475" s="239" t="s">
        <v>1268</v>
      </c>
      <c r="F475" s="240" t="s">
        <v>1269</v>
      </c>
      <c r="G475" s="241" t="s">
        <v>223</v>
      </c>
      <c r="H475" s="242">
        <v>9.8810000000000002</v>
      </c>
      <c r="I475" s="243"/>
      <c r="J475" s="244">
        <f>ROUND(I475*H475,2)</f>
        <v>0</v>
      </c>
      <c r="K475" s="245"/>
      <c r="L475" s="246"/>
      <c r="M475" s="247" t="s">
        <v>1</v>
      </c>
      <c r="N475" s="248" t="s">
        <v>38</v>
      </c>
      <c r="O475" s="88"/>
      <c r="P475" s="234">
        <f>O475*H475</f>
        <v>0</v>
      </c>
      <c r="Q475" s="234">
        <v>0</v>
      </c>
      <c r="R475" s="234">
        <f>Q475*H475</f>
        <v>0</v>
      </c>
      <c r="S475" s="234">
        <v>0</v>
      </c>
      <c r="T475" s="235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36" t="s">
        <v>250</v>
      </c>
      <c r="AT475" s="236" t="s">
        <v>216</v>
      </c>
      <c r="AU475" s="236" t="s">
        <v>83</v>
      </c>
      <c r="AY475" s="14" t="s">
        <v>188</v>
      </c>
      <c r="BE475" s="237">
        <f>IF(N475="základní",J475,0)</f>
        <v>0</v>
      </c>
      <c r="BF475" s="237">
        <f>IF(N475="snížená",J475,0)</f>
        <v>0</v>
      </c>
      <c r="BG475" s="237">
        <f>IF(N475="zákl. přenesená",J475,0)</f>
        <v>0</v>
      </c>
      <c r="BH475" s="237">
        <f>IF(N475="sníž. přenesená",J475,0)</f>
        <v>0</v>
      </c>
      <c r="BI475" s="237">
        <f>IF(N475="nulová",J475,0)</f>
        <v>0</v>
      </c>
      <c r="BJ475" s="14" t="s">
        <v>81</v>
      </c>
      <c r="BK475" s="237">
        <f>ROUND(I475*H475,2)</f>
        <v>0</v>
      </c>
      <c r="BL475" s="14" t="s">
        <v>219</v>
      </c>
      <c r="BM475" s="236" t="s">
        <v>1280</v>
      </c>
    </row>
    <row r="476" s="2" customFormat="1" ht="49.05" customHeight="1">
      <c r="A476" s="35"/>
      <c r="B476" s="36"/>
      <c r="C476" s="224" t="s">
        <v>1281</v>
      </c>
      <c r="D476" s="224" t="s">
        <v>190</v>
      </c>
      <c r="E476" s="225" t="s">
        <v>1282</v>
      </c>
      <c r="F476" s="226" t="s">
        <v>1283</v>
      </c>
      <c r="G476" s="227" t="s">
        <v>207</v>
      </c>
      <c r="H476" s="228">
        <v>2.0270000000000001</v>
      </c>
      <c r="I476" s="229"/>
      <c r="J476" s="230">
        <f>ROUND(I476*H476,2)</f>
        <v>0</v>
      </c>
      <c r="K476" s="231"/>
      <c r="L476" s="41"/>
      <c r="M476" s="232" t="s">
        <v>1</v>
      </c>
      <c r="N476" s="233" t="s">
        <v>38</v>
      </c>
      <c r="O476" s="88"/>
      <c r="P476" s="234">
        <f>O476*H476</f>
        <v>0</v>
      </c>
      <c r="Q476" s="234">
        <v>0</v>
      </c>
      <c r="R476" s="234">
        <f>Q476*H476</f>
        <v>0</v>
      </c>
      <c r="S476" s="234">
        <v>0</v>
      </c>
      <c r="T476" s="235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36" t="s">
        <v>219</v>
      </c>
      <c r="AT476" s="236" t="s">
        <v>190</v>
      </c>
      <c r="AU476" s="236" t="s">
        <v>83</v>
      </c>
      <c r="AY476" s="14" t="s">
        <v>188</v>
      </c>
      <c r="BE476" s="237">
        <f>IF(N476="základní",J476,0)</f>
        <v>0</v>
      </c>
      <c r="BF476" s="237">
        <f>IF(N476="snížená",J476,0)</f>
        <v>0</v>
      </c>
      <c r="BG476" s="237">
        <f>IF(N476="zákl. přenesená",J476,0)</f>
        <v>0</v>
      </c>
      <c r="BH476" s="237">
        <f>IF(N476="sníž. přenesená",J476,0)</f>
        <v>0</v>
      </c>
      <c r="BI476" s="237">
        <f>IF(N476="nulová",J476,0)</f>
        <v>0</v>
      </c>
      <c r="BJ476" s="14" t="s">
        <v>81</v>
      </c>
      <c r="BK476" s="237">
        <f>ROUND(I476*H476,2)</f>
        <v>0</v>
      </c>
      <c r="BL476" s="14" t="s">
        <v>219</v>
      </c>
      <c r="BM476" s="236" t="s">
        <v>1284</v>
      </c>
    </row>
    <row r="477" s="12" customFormat="1" ht="22.8" customHeight="1">
      <c r="A477" s="12"/>
      <c r="B477" s="208"/>
      <c r="C477" s="209"/>
      <c r="D477" s="210" t="s">
        <v>72</v>
      </c>
      <c r="E477" s="222" t="s">
        <v>1285</v>
      </c>
      <c r="F477" s="222" t="s">
        <v>1286</v>
      </c>
      <c r="G477" s="209"/>
      <c r="H477" s="209"/>
      <c r="I477" s="212"/>
      <c r="J477" s="223">
        <f>BK477</f>
        <v>0</v>
      </c>
      <c r="K477" s="209"/>
      <c r="L477" s="214"/>
      <c r="M477" s="215"/>
      <c r="N477" s="216"/>
      <c r="O477" s="216"/>
      <c r="P477" s="217">
        <f>SUM(P478:P485)</f>
        <v>0</v>
      </c>
      <c r="Q477" s="216"/>
      <c r="R477" s="217">
        <f>SUM(R478:R485)</f>
        <v>0</v>
      </c>
      <c r="S477" s="216"/>
      <c r="T477" s="218">
        <f>SUM(T478:T485)</f>
        <v>0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19" t="s">
        <v>83</v>
      </c>
      <c r="AT477" s="220" t="s">
        <v>72</v>
      </c>
      <c r="AU477" s="220" t="s">
        <v>81</v>
      </c>
      <c r="AY477" s="219" t="s">
        <v>188</v>
      </c>
      <c r="BK477" s="221">
        <f>SUM(BK478:BK485)</f>
        <v>0</v>
      </c>
    </row>
    <row r="478" s="2" customFormat="1" ht="24.15" customHeight="1">
      <c r="A478" s="35"/>
      <c r="B478" s="36"/>
      <c r="C478" s="224" t="s">
        <v>745</v>
      </c>
      <c r="D478" s="224" t="s">
        <v>190</v>
      </c>
      <c r="E478" s="225" t="s">
        <v>1287</v>
      </c>
      <c r="F478" s="226" t="s">
        <v>1288</v>
      </c>
      <c r="G478" s="227" t="s">
        <v>223</v>
      </c>
      <c r="H478" s="228">
        <v>137.364</v>
      </c>
      <c r="I478" s="229"/>
      <c r="J478" s="230">
        <f>ROUND(I478*H478,2)</f>
        <v>0</v>
      </c>
      <c r="K478" s="231"/>
      <c r="L478" s="41"/>
      <c r="M478" s="232" t="s">
        <v>1</v>
      </c>
      <c r="N478" s="233" t="s">
        <v>38</v>
      </c>
      <c r="O478" s="88"/>
      <c r="P478" s="234">
        <f>O478*H478</f>
        <v>0</v>
      </c>
      <c r="Q478" s="234">
        <v>0</v>
      </c>
      <c r="R478" s="234">
        <f>Q478*H478</f>
        <v>0</v>
      </c>
      <c r="S478" s="234">
        <v>0</v>
      </c>
      <c r="T478" s="235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36" t="s">
        <v>219</v>
      </c>
      <c r="AT478" s="236" t="s">
        <v>190</v>
      </c>
      <c r="AU478" s="236" t="s">
        <v>83</v>
      </c>
      <c r="AY478" s="14" t="s">
        <v>188</v>
      </c>
      <c r="BE478" s="237">
        <f>IF(N478="základní",J478,0)</f>
        <v>0</v>
      </c>
      <c r="BF478" s="237">
        <f>IF(N478="snížená",J478,0)</f>
        <v>0</v>
      </c>
      <c r="BG478" s="237">
        <f>IF(N478="zákl. přenesená",J478,0)</f>
        <v>0</v>
      </c>
      <c r="BH478" s="237">
        <f>IF(N478="sníž. přenesená",J478,0)</f>
        <v>0</v>
      </c>
      <c r="BI478" s="237">
        <f>IF(N478="nulová",J478,0)</f>
        <v>0</v>
      </c>
      <c r="BJ478" s="14" t="s">
        <v>81</v>
      </c>
      <c r="BK478" s="237">
        <f>ROUND(I478*H478,2)</f>
        <v>0</v>
      </c>
      <c r="BL478" s="14" t="s">
        <v>219</v>
      </c>
      <c r="BM478" s="236" t="s">
        <v>1289</v>
      </c>
    </row>
    <row r="479" s="2" customFormat="1" ht="24.15" customHeight="1">
      <c r="A479" s="35"/>
      <c r="B479" s="36"/>
      <c r="C479" s="224" t="s">
        <v>1290</v>
      </c>
      <c r="D479" s="224" t="s">
        <v>190</v>
      </c>
      <c r="E479" s="225" t="s">
        <v>1291</v>
      </c>
      <c r="F479" s="226" t="s">
        <v>1292</v>
      </c>
      <c r="G479" s="227" t="s">
        <v>223</v>
      </c>
      <c r="H479" s="228">
        <v>137.364</v>
      </c>
      <c r="I479" s="229"/>
      <c r="J479" s="230">
        <f>ROUND(I479*H479,2)</f>
        <v>0</v>
      </c>
      <c r="K479" s="231"/>
      <c r="L479" s="41"/>
      <c r="M479" s="232" t="s">
        <v>1</v>
      </c>
      <c r="N479" s="233" t="s">
        <v>38</v>
      </c>
      <c r="O479" s="88"/>
      <c r="P479" s="234">
        <f>O479*H479</f>
        <v>0</v>
      </c>
      <c r="Q479" s="234">
        <v>0</v>
      </c>
      <c r="R479" s="234">
        <f>Q479*H479</f>
        <v>0</v>
      </c>
      <c r="S479" s="234">
        <v>0</v>
      </c>
      <c r="T479" s="235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36" t="s">
        <v>219</v>
      </c>
      <c r="AT479" s="236" t="s">
        <v>190</v>
      </c>
      <c r="AU479" s="236" t="s">
        <v>83</v>
      </c>
      <c r="AY479" s="14" t="s">
        <v>188</v>
      </c>
      <c r="BE479" s="237">
        <f>IF(N479="základní",J479,0)</f>
        <v>0</v>
      </c>
      <c r="BF479" s="237">
        <f>IF(N479="snížená",J479,0)</f>
        <v>0</v>
      </c>
      <c r="BG479" s="237">
        <f>IF(N479="zákl. přenesená",J479,0)</f>
        <v>0</v>
      </c>
      <c r="BH479" s="237">
        <f>IF(N479="sníž. přenesená",J479,0)</f>
        <v>0</v>
      </c>
      <c r="BI479" s="237">
        <f>IF(N479="nulová",J479,0)</f>
        <v>0</v>
      </c>
      <c r="BJ479" s="14" t="s">
        <v>81</v>
      </c>
      <c r="BK479" s="237">
        <f>ROUND(I479*H479,2)</f>
        <v>0</v>
      </c>
      <c r="BL479" s="14" t="s">
        <v>219</v>
      </c>
      <c r="BM479" s="236" t="s">
        <v>1293</v>
      </c>
    </row>
    <row r="480" s="2" customFormat="1" ht="24.15" customHeight="1">
      <c r="A480" s="35"/>
      <c r="B480" s="36"/>
      <c r="C480" s="224" t="s">
        <v>748</v>
      </c>
      <c r="D480" s="224" t="s">
        <v>190</v>
      </c>
      <c r="E480" s="225" t="s">
        <v>1294</v>
      </c>
      <c r="F480" s="226" t="s">
        <v>1295</v>
      </c>
      <c r="G480" s="227" t="s">
        <v>223</v>
      </c>
      <c r="H480" s="228">
        <v>137.364</v>
      </c>
      <c r="I480" s="229"/>
      <c r="J480" s="230">
        <f>ROUND(I480*H480,2)</f>
        <v>0</v>
      </c>
      <c r="K480" s="231"/>
      <c r="L480" s="41"/>
      <c r="M480" s="232" t="s">
        <v>1</v>
      </c>
      <c r="N480" s="233" t="s">
        <v>38</v>
      </c>
      <c r="O480" s="88"/>
      <c r="P480" s="234">
        <f>O480*H480</f>
        <v>0</v>
      </c>
      <c r="Q480" s="234">
        <v>0</v>
      </c>
      <c r="R480" s="234">
        <f>Q480*H480</f>
        <v>0</v>
      </c>
      <c r="S480" s="234">
        <v>0</v>
      </c>
      <c r="T480" s="235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36" t="s">
        <v>219</v>
      </c>
      <c r="AT480" s="236" t="s">
        <v>190</v>
      </c>
      <c r="AU480" s="236" t="s">
        <v>83</v>
      </c>
      <c r="AY480" s="14" t="s">
        <v>188</v>
      </c>
      <c r="BE480" s="237">
        <f>IF(N480="základní",J480,0)</f>
        <v>0</v>
      </c>
      <c r="BF480" s="237">
        <f>IF(N480="snížená",J480,0)</f>
        <v>0</v>
      </c>
      <c r="BG480" s="237">
        <f>IF(N480="zákl. přenesená",J480,0)</f>
        <v>0</v>
      </c>
      <c r="BH480" s="237">
        <f>IF(N480="sníž. přenesená",J480,0)</f>
        <v>0</v>
      </c>
      <c r="BI480" s="237">
        <f>IF(N480="nulová",J480,0)</f>
        <v>0</v>
      </c>
      <c r="BJ480" s="14" t="s">
        <v>81</v>
      </c>
      <c r="BK480" s="237">
        <f>ROUND(I480*H480,2)</f>
        <v>0</v>
      </c>
      <c r="BL480" s="14" t="s">
        <v>219</v>
      </c>
      <c r="BM480" s="236" t="s">
        <v>1296</v>
      </c>
    </row>
    <row r="481" s="2" customFormat="1" ht="37.8" customHeight="1">
      <c r="A481" s="35"/>
      <c r="B481" s="36"/>
      <c r="C481" s="224" t="s">
        <v>1297</v>
      </c>
      <c r="D481" s="224" t="s">
        <v>190</v>
      </c>
      <c r="E481" s="225" t="s">
        <v>1298</v>
      </c>
      <c r="F481" s="226" t="s">
        <v>1299</v>
      </c>
      <c r="G481" s="227" t="s">
        <v>223</v>
      </c>
      <c r="H481" s="228">
        <v>137.364</v>
      </c>
      <c r="I481" s="229"/>
      <c r="J481" s="230">
        <f>ROUND(I481*H481,2)</f>
        <v>0</v>
      </c>
      <c r="K481" s="231"/>
      <c r="L481" s="41"/>
      <c r="M481" s="232" t="s">
        <v>1</v>
      </c>
      <c r="N481" s="233" t="s">
        <v>38</v>
      </c>
      <c r="O481" s="88"/>
      <c r="P481" s="234">
        <f>O481*H481</f>
        <v>0</v>
      </c>
      <c r="Q481" s="234">
        <v>0</v>
      </c>
      <c r="R481" s="234">
        <f>Q481*H481</f>
        <v>0</v>
      </c>
      <c r="S481" s="234">
        <v>0</v>
      </c>
      <c r="T481" s="235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36" t="s">
        <v>219</v>
      </c>
      <c r="AT481" s="236" t="s">
        <v>190</v>
      </c>
      <c r="AU481" s="236" t="s">
        <v>83</v>
      </c>
      <c r="AY481" s="14" t="s">
        <v>188</v>
      </c>
      <c r="BE481" s="237">
        <f>IF(N481="základní",J481,0)</f>
        <v>0</v>
      </c>
      <c r="BF481" s="237">
        <f>IF(N481="snížená",J481,0)</f>
        <v>0</v>
      </c>
      <c r="BG481" s="237">
        <f>IF(N481="zákl. přenesená",J481,0)</f>
        <v>0</v>
      </c>
      <c r="BH481" s="237">
        <f>IF(N481="sníž. přenesená",J481,0)</f>
        <v>0</v>
      </c>
      <c r="BI481" s="237">
        <f>IF(N481="nulová",J481,0)</f>
        <v>0</v>
      </c>
      <c r="BJ481" s="14" t="s">
        <v>81</v>
      </c>
      <c r="BK481" s="237">
        <f>ROUND(I481*H481,2)</f>
        <v>0</v>
      </c>
      <c r="BL481" s="14" t="s">
        <v>219</v>
      </c>
      <c r="BM481" s="236" t="s">
        <v>1300</v>
      </c>
    </row>
    <row r="482" s="2" customFormat="1" ht="14.4" customHeight="1">
      <c r="A482" s="35"/>
      <c r="B482" s="36"/>
      <c r="C482" s="238" t="s">
        <v>752</v>
      </c>
      <c r="D482" s="238" t="s">
        <v>216</v>
      </c>
      <c r="E482" s="239" t="s">
        <v>1301</v>
      </c>
      <c r="F482" s="240" t="s">
        <v>1302</v>
      </c>
      <c r="G482" s="241" t="s">
        <v>223</v>
      </c>
      <c r="H482" s="242">
        <v>151.09999999999999</v>
      </c>
      <c r="I482" s="243"/>
      <c r="J482" s="244">
        <f>ROUND(I482*H482,2)</f>
        <v>0</v>
      </c>
      <c r="K482" s="245"/>
      <c r="L482" s="246"/>
      <c r="M482" s="247" t="s">
        <v>1</v>
      </c>
      <c r="N482" s="248" t="s">
        <v>38</v>
      </c>
      <c r="O482" s="88"/>
      <c r="P482" s="234">
        <f>O482*H482</f>
        <v>0</v>
      </c>
      <c r="Q482" s="234">
        <v>0</v>
      </c>
      <c r="R482" s="234">
        <f>Q482*H482</f>
        <v>0</v>
      </c>
      <c r="S482" s="234">
        <v>0</v>
      </c>
      <c r="T482" s="235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36" t="s">
        <v>250</v>
      </c>
      <c r="AT482" s="236" t="s">
        <v>216</v>
      </c>
      <c r="AU482" s="236" t="s">
        <v>83</v>
      </c>
      <c r="AY482" s="14" t="s">
        <v>188</v>
      </c>
      <c r="BE482" s="237">
        <f>IF(N482="základní",J482,0)</f>
        <v>0</v>
      </c>
      <c r="BF482" s="237">
        <f>IF(N482="snížená",J482,0)</f>
        <v>0</v>
      </c>
      <c r="BG482" s="237">
        <f>IF(N482="zákl. přenesená",J482,0)</f>
        <v>0</v>
      </c>
      <c r="BH482" s="237">
        <f>IF(N482="sníž. přenesená",J482,0)</f>
        <v>0</v>
      </c>
      <c r="BI482" s="237">
        <f>IF(N482="nulová",J482,0)</f>
        <v>0</v>
      </c>
      <c r="BJ482" s="14" t="s">
        <v>81</v>
      </c>
      <c r="BK482" s="237">
        <f>ROUND(I482*H482,2)</f>
        <v>0</v>
      </c>
      <c r="BL482" s="14" t="s">
        <v>219</v>
      </c>
      <c r="BM482" s="236" t="s">
        <v>1303</v>
      </c>
    </row>
    <row r="483" s="2" customFormat="1" ht="24.15" customHeight="1">
      <c r="A483" s="35"/>
      <c r="B483" s="36"/>
      <c r="C483" s="224" t="s">
        <v>1304</v>
      </c>
      <c r="D483" s="224" t="s">
        <v>190</v>
      </c>
      <c r="E483" s="225" t="s">
        <v>1305</v>
      </c>
      <c r="F483" s="226" t="s">
        <v>1306</v>
      </c>
      <c r="G483" s="227" t="s">
        <v>235</v>
      </c>
      <c r="H483" s="228">
        <v>137.30000000000001</v>
      </c>
      <c r="I483" s="229"/>
      <c r="J483" s="230">
        <f>ROUND(I483*H483,2)</f>
        <v>0</v>
      </c>
      <c r="K483" s="231"/>
      <c r="L483" s="41"/>
      <c r="M483" s="232" t="s">
        <v>1</v>
      </c>
      <c r="N483" s="233" t="s">
        <v>38</v>
      </c>
      <c r="O483" s="88"/>
      <c r="P483" s="234">
        <f>O483*H483</f>
        <v>0</v>
      </c>
      <c r="Q483" s="234">
        <v>0</v>
      </c>
      <c r="R483" s="234">
        <f>Q483*H483</f>
        <v>0</v>
      </c>
      <c r="S483" s="234">
        <v>0</v>
      </c>
      <c r="T483" s="235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36" t="s">
        <v>219</v>
      </c>
      <c r="AT483" s="236" t="s">
        <v>190</v>
      </c>
      <c r="AU483" s="236" t="s">
        <v>83</v>
      </c>
      <c r="AY483" s="14" t="s">
        <v>188</v>
      </c>
      <c r="BE483" s="237">
        <f>IF(N483="základní",J483,0)</f>
        <v>0</v>
      </c>
      <c r="BF483" s="237">
        <f>IF(N483="snížená",J483,0)</f>
        <v>0</v>
      </c>
      <c r="BG483" s="237">
        <f>IF(N483="zákl. přenesená",J483,0)</f>
        <v>0</v>
      </c>
      <c r="BH483" s="237">
        <f>IF(N483="sníž. přenesená",J483,0)</f>
        <v>0</v>
      </c>
      <c r="BI483" s="237">
        <f>IF(N483="nulová",J483,0)</f>
        <v>0</v>
      </c>
      <c r="BJ483" s="14" t="s">
        <v>81</v>
      </c>
      <c r="BK483" s="237">
        <f>ROUND(I483*H483,2)</f>
        <v>0</v>
      </c>
      <c r="BL483" s="14" t="s">
        <v>219</v>
      </c>
      <c r="BM483" s="236" t="s">
        <v>1307</v>
      </c>
    </row>
    <row r="484" s="2" customFormat="1" ht="24.15" customHeight="1">
      <c r="A484" s="35"/>
      <c r="B484" s="36"/>
      <c r="C484" s="224" t="s">
        <v>755</v>
      </c>
      <c r="D484" s="224" t="s">
        <v>190</v>
      </c>
      <c r="E484" s="225" t="s">
        <v>1308</v>
      </c>
      <c r="F484" s="226" t="s">
        <v>1309</v>
      </c>
      <c r="G484" s="227" t="s">
        <v>223</v>
      </c>
      <c r="H484" s="228">
        <v>137.364</v>
      </c>
      <c r="I484" s="229"/>
      <c r="J484" s="230">
        <f>ROUND(I484*H484,2)</f>
        <v>0</v>
      </c>
      <c r="K484" s="231"/>
      <c r="L484" s="41"/>
      <c r="M484" s="232" t="s">
        <v>1</v>
      </c>
      <c r="N484" s="233" t="s">
        <v>38</v>
      </c>
      <c r="O484" s="88"/>
      <c r="P484" s="234">
        <f>O484*H484</f>
        <v>0</v>
      </c>
      <c r="Q484" s="234">
        <v>0</v>
      </c>
      <c r="R484" s="234">
        <f>Q484*H484</f>
        <v>0</v>
      </c>
      <c r="S484" s="234">
        <v>0</v>
      </c>
      <c r="T484" s="235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36" t="s">
        <v>219</v>
      </c>
      <c r="AT484" s="236" t="s">
        <v>190</v>
      </c>
      <c r="AU484" s="236" t="s">
        <v>83</v>
      </c>
      <c r="AY484" s="14" t="s">
        <v>188</v>
      </c>
      <c r="BE484" s="237">
        <f>IF(N484="základní",J484,0)</f>
        <v>0</v>
      </c>
      <c r="BF484" s="237">
        <f>IF(N484="snížená",J484,0)</f>
        <v>0</v>
      </c>
      <c r="BG484" s="237">
        <f>IF(N484="zákl. přenesená",J484,0)</f>
        <v>0</v>
      </c>
      <c r="BH484" s="237">
        <f>IF(N484="sníž. přenesená",J484,0)</f>
        <v>0</v>
      </c>
      <c r="BI484" s="237">
        <f>IF(N484="nulová",J484,0)</f>
        <v>0</v>
      </c>
      <c r="BJ484" s="14" t="s">
        <v>81</v>
      </c>
      <c r="BK484" s="237">
        <f>ROUND(I484*H484,2)</f>
        <v>0</v>
      </c>
      <c r="BL484" s="14" t="s">
        <v>219</v>
      </c>
      <c r="BM484" s="236" t="s">
        <v>1310</v>
      </c>
    </row>
    <row r="485" s="2" customFormat="1" ht="49.05" customHeight="1">
      <c r="A485" s="35"/>
      <c r="B485" s="36"/>
      <c r="C485" s="224" t="s">
        <v>1311</v>
      </c>
      <c r="D485" s="224" t="s">
        <v>190</v>
      </c>
      <c r="E485" s="225" t="s">
        <v>1312</v>
      </c>
      <c r="F485" s="226" t="s">
        <v>1313</v>
      </c>
      <c r="G485" s="227" t="s">
        <v>207</v>
      </c>
      <c r="H485" s="228">
        <v>3.3530000000000002</v>
      </c>
      <c r="I485" s="229"/>
      <c r="J485" s="230">
        <f>ROUND(I485*H485,2)</f>
        <v>0</v>
      </c>
      <c r="K485" s="231"/>
      <c r="L485" s="41"/>
      <c r="M485" s="232" t="s">
        <v>1</v>
      </c>
      <c r="N485" s="233" t="s">
        <v>38</v>
      </c>
      <c r="O485" s="88"/>
      <c r="P485" s="234">
        <f>O485*H485</f>
        <v>0</v>
      </c>
      <c r="Q485" s="234">
        <v>0</v>
      </c>
      <c r="R485" s="234">
        <f>Q485*H485</f>
        <v>0</v>
      </c>
      <c r="S485" s="234">
        <v>0</v>
      </c>
      <c r="T485" s="235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36" t="s">
        <v>219</v>
      </c>
      <c r="AT485" s="236" t="s">
        <v>190</v>
      </c>
      <c r="AU485" s="236" t="s">
        <v>83</v>
      </c>
      <c r="AY485" s="14" t="s">
        <v>188</v>
      </c>
      <c r="BE485" s="237">
        <f>IF(N485="základní",J485,0)</f>
        <v>0</v>
      </c>
      <c r="BF485" s="237">
        <f>IF(N485="snížená",J485,0)</f>
        <v>0</v>
      </c>
      <c r="BG485" s="237">
        <f>IF(N485="zákl. přenesená",J485,0)</f>
        <v>0</v>
      </c>
      <c r="BH485" s="237">
        <f>IF(N485="sníž. přenesená",J485,0)</f>
        <v>0</v>
      </c>
      <c r="BI485" s="237">
        <f>IF(N485="nulová",J485,0)</f>
        <v>0</v>
      </c>
      <c r="BJ485" s="14" t="s">
        <v>81</v>
      </c>
      <c r="BK485" s="237">
        <f>ROUND(I485*H485,2)</f>
        <v>0</v>
      </c>
      <c r="BL485" s="14" t="s">
        <v>219</v>
      </c>
      <c r="BM485" s="236" t="s">
        <v>1314</v>
      </c>
    </row>
    <row r="486" s="12" customFormat="1" ht="22.8" customHeight="1">
      <c r="A486" s="12"/>
      <c r="B486" s="208"/>
      <c r="C486" s="209"/>
      <c r="D486" s="210" t="s">
        <v>72</v>
      </c>
      <c r="E486" s="222" t="s">
        <v>1315</v>
      </c>
      <c r="F486" s="222" t="s">
        <v>1316</v>
      </c>
      <c r="G486" s="209"/>
      <c r="H486" s="209"/>
      <c r="I486" s="212"/>
      <c r="J486" s="223">
        <f>BK486</f>
        <v>0</v>
      </c>
      <c r="K486" s="209"/>
      <c r="L486" s="214"/>
      <c r="M486" s="215"/>
      <c r="N486" s="216"/>
      <c r="O486" s="216"/>
      <c r="P486" s="217">
        <f>SUM(P487:P494)</f>
        <v>0</v>
      </c>
      <c r="Q486" s="216"/>
      <c r="R486" s="217">
        <f>SUM(R487:R494)</f>
        <v>0</v>
      </c>
      <c r="S486" s="216"/>
      <c r="T486" s="218">
        <f>SUM(T487:T494)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9" t="s">
        <v>83</v>
      </c>
      <c r="AT486" s="220" t="s">
        <v>72</v>
      </c>
      <c r="AU486" s="220" t="s">
        <v>81</v>
      </c>
      <c r="AY486" s="219" t="s">
        <v>188</v>
      </c>
      <c r="BK486" s="221">
        <f>SUM(BK487:BK494)</f>
        <v>0</v>
      </c>
    </row>
    <row r="487" s="2" customFormat="1" ht="14.4" customHeight="1">
      <c r="A487" s="35"/>
      <c r="B487" s="36"/>
      <c r="C487" s="224" t="s">
        <v>759</v>
      </c>
      <c r="D487" s="224" t="s">
        <v>190</v>
      </c>
      <c r="E487" s="225" t="s">
        <v>1317</v>
      </c>
      <c r="F487" s="226" t="s">
        <v>1318</v>
      </c>
      <c r="G487" s="227" t="s">
        <v>223</v>
      </c>
      <c r="H487" s="228">
        <v>1800.567</v>
      </c>
      <c r="I487" s="229"/>
      <c r="J487" s="230">
        <f>ROUND(I487*H487,2)</f>
        <v>0</v>
      </c>
      <c r="K487" s="231"/>
      <c r="L487" s="41"/>
      <c r="M487" s="232" t="s">
        <v>1</v>
      </c>
      <c r="N487" s="233" t="s">
        <v>38</v>
      </c>
      <c r="O487" s="88"/>
      <c r="P487" s="234">
        <f>O487*H487</f>
        <v>0</v>
      </c>
      <c r="Q487" s="234">
        <v>0</v>
      </c>
      <c r="R487" s="234">
        <f>Q487*H487</f>
        <v>0</v>
      </c>
      <c r="S487" s="234">
        <v>0</v>
      </c>
      <c r="T487" s="235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36" t="s">
        <v>219</v>
      </c>
      <c r="AT487" s="236" t="s">
        <v>190</v>
      </c>
      <c r="AU487" s="236" t="s">
        <v>83</v>
      </c>
      <c r="AY487" s="14" t="s">
        <v>188</v>
      </c>
      <c r="BE487" s="237">
        <f>IF(N487="základní",J487,0)</f>
        <v>0</v>
      </c>
      <c r="BF487" s="237">
        <f>IF(N487="snížená",J487,0)</f>
        <v>0</v>
      </c>
      <c r="BG487" s="237">
        <f>IF(N487="zákl. přenesená",J487,0)</f>
        <v>0</v>
      </c>
      <c r="BH487" s="237">
        <f>IF(N487="sníž. přenesená",J487,0)</f>
        <v>0</v>
      </c>
      <c r="BI487" s="237">
        <f>IF(N487="nulová",J487,0)</f>
        <v>0</v>
      </c>
      <c r="BJ487" s="14" t="s">
        <v>81</v>
      </c>
      <c r="BK487" s="237">
        <f>ROUND(I487*H487,2)</f>
        <v>0</v>
      </c>
      <c r="BL487" s="14" t="s">
        <v>219</v>
      </c>
      <c r="BM487" s="236" t="s">
        <v>1319</v>
      </c>
    </row>
    <row r="488" s="2" customFormat="1" ht="24.15" customHeight="1">
      <c r="A488" s="35"/>
      <c r="B488" s="36"/>
      <c r="C488" s="224" t="s">
        <v>1320</v>
      </c>
      <c r="D488" s="224" t="s">
        <v>190</v>
      </c>
      <c r="E488" s="225" t="s">
        <v>1321</v>
      </c>
      <c r="F488" s="226" t="s">
        <v>1322</v>
      </c>
      <c r="G488" s="227" t="s">
        <v>223</v>
      </c>
      <c r="H488" s="228">
        <v>672.20000000000005</v>
      </c>
      <c r="I488" s="229"/>
      <c r="J488" s="230">
        <f>ROUND(I488*H488,2)</f>
        <v>0</v>
      </c>
      <c r="K488" s="231"/>
      <c r="L488" s="41"/>
      <c r="M488" s="232" t="s">
        <v>1</v>
      </c>
      <c r="N488" s="233" t="s">
        <v>38</v>
      </c>
      <c r="O488" s="88"/>
      <c r="P488" s="234">
        <f>O488*H488</f>
        <v>0</v>
      </c>
      <c r="Q488" s="234">
        <v>0</v>
      </c>
      <c r="R488" s="234">
        <f>Q488*H488</f>
        <v>0</v>
      </c>
      <c r="S488" s="234">
        <v>0</v>
      </c>
      <c r="T488" s="235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36" t="s">
        <v>219</v>
      </c>
      <c r="AT488" s="236" t="s">
        <v>190</v>
      </c>
      <c r="AU488" s="236" t="s">
        <v>83</v>
      </c>
      <c r="AY488" s="14" t="s">
        <v>188</v>
      </c>
      <c r="BE488" s="237">
        <f>IF(N488="základní",J488,0)</f>
        <v>0</v>
      </c>
      <c r="BF488" s="237">
        <f>IF(N488="snížená",J488,0)</f>
        <v>0</v>
      </c>
      <c r="BG488" s="237">
        <f>IF(N488="zákl. přenesená",J488,0)</f>
        <v>0</v>
      </c>
      <c r="BH488" s="237">
        <f>IF(N488="sníž. přenesená",J488,0)</f>
        <v>0</v>
      </c>
      <c r="BI488" s="237">
        <f>IF(N488="nulová",J488,0)</f>
        <v>0</v>
      </c>
      <c r="BJ488" s="14" t="s">
        <v>81</v>
      </c>
      <c r="BK488" s="237">
        <f>ROUND(I488*H488,2)</f>
        <v>0</v>
      </c>
      <c r="BL488" s="14" t="s">
        <v>219</v>
      </c>
      <c r="BM488" s="236" t="s">
        <v>1323</v>
      </c>
    </row>
    <row r="489" s="2" customFormat="1" ht="14.4" customHeight="1">
      <c r="A489" s="35"/>
      <c r="B489" s="36"/>
      <c r="C489" s="238" t="s">
        <v>762</v>
      </c>
      <c r="D489" s="238" t="s">
        <v>216</v>
      </c>
      <c r="E489" s="239" t="s">
        <v>1324</v>
      </c>
      <c r="F489" s="240" t="s">
        <v>1325</v>
      </c>
      <c r="G489" s="241" t="s">
        <v>223</v>
      </c>
      <c r="H489" s="242">
        <v>705.80999999999995</v>
      </c>
      <c r="I489" s="243"/>
      <c r="J489" s="244">
        <f>ROUND(I489*H489,2)</f>
        <v>0</v>
      </c>
      <c r="K489" s="245"/>
      <c r="L489" s="246"/>
      <c r="M489" s="247" t="s">
        <v>1</v>
      </c>
      <c r="N489" s="248" t="s">
        <v>38</v>
      </c>
      <c r="O489" s="88"/>
      <c r="P489" s="234">
        <f>O489*H489</f>
        <v>0</v>
      </c>
      <c r="Q489" s="234">
        <v>0</v>
      </c>
      <c r="R489" s="234">
        <f>Q489*H489</f>
        <v>0</v>
      </c>
      <c r="S489" s="234">
        <v>0</v>
      </c>
      <c r="T489" s="235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36" t="s">
        <v>250</v>
      </c>
      <c r="AT489" s="236" t="s">
        <v>216</v>
      </c>
      <c r="AU489" s="236" t="s">
        <v>83</v>
      </c>
      <c r="AY489" s="14" t="s">
        <v>188</v>
      </c>
      <c r="BE489" s="237">
        <f>IF(N489="základní",J489,0)</f>
        <v>0</v>
      </c>
      <c r="BF489" s="237">
        <f>IF(N489="snížená",J489,0)</f>
        <v>0</v>
      </c>
      <c r="BG489" s="237">
        <f>IF(N489="zákl. přenesená",J489,0)</f>
        <v>0</v>
      </c>
      <c r="BH489" s="237">
        <f>IF(N489="sníž. přenesená",J489,0)</f>
        <v>0</v>
      </c>
      <c r="BI489" s="237">
        <f>IF(N489="nulová",J489,0)</f>
        <v>0</v>
      </c>
      <c r="BJ489" s="14" t="s">
        <v>81</v>
      </c>
      <c r="BK489" s="237">
        <f>ROUND(I489*H489,2)</f>
        <v>0</v>
      </c>
      <c r="BL489" s="14" t="s">
        <v>219</v>
      </c>
      <c r="BM489" s="236" t="s">
        <v>1326</v>
      </c>
    </row>
    <row r="490" s="2" customFormat="1" ht="24.15" customHeight="1">
      <c r="A490" s="35"/>
      <c r="B490" s="36"/>
      <c r="C490" s="224" t="s">
        <v>1327</v>
      </c>
      <c r="D490" s="224" t="s">
        <v>190</v>
      </c>
      <c r="E490" s="225" t="s">
        <v>1328</v>
      </c>
      <c r="F490" s="226" t="s">
        <v>1329</v>
      </c>
      <c r="G490" s="227" t="s">
        <v>223</v>
      </c>
      <c r="H490" s="228">
        <v>2213.2800000000002</v>
      </c>
      <c r="I490" s="229"/>
      <c r="J490" s="230">
        <f>ROUND(I490*H490,2)</f>
        <v>0</v>
      </c>
      <c r="K490" s="231"/>
      <c r="L490" s="41"/>
      <c r="M490" s="232" t="s">
        <v>1</v>
      </c>
      <c r="N490" s="233" t="s">
        <v>38</v>
      </c>
      <c r="O490" s="88"/>
      <c r="P490" s="234">
        <f>O490*H490</f>
        <v>0</v>
      </c>
      <c r="Q490" s="234">
        <v>0</v>
      </c>
      <c r="R490" s="234">
        <f>Q490*H490</f>
        <v>0</v>
      </c>
      <c r="S490" s="234">
        <v>0</v>
      </c>
      <c r="T490" s="235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36" t="s">
        <v>219</v>
      </c>
      <c r="AT490" s="236" t="s">
        <v>190</v>
      </c>
      <c r="AU490" s="236" t="s">
        <v>83</v>
      </c>
      <c r="AY490" s="14" t="s">
        <v>188</v>
      </c>
      <c r="BE490" s="237">
        <f>IF(N490="základní",J490,0)</f>
        <v>0</v>
      </c>
      <c r="BF490" s="237">
        <f>IF(N490="snížená",J490,0)</f>
        <v>0</v>
      </c>
      <c r="BG490" s="237">
        <f>IF(N490="zákl. přenesená",J490,0)</f>
        <v>0</v>
      </c>
      <c r="BH490" s="237">
        <f>IF(N490="sníž. přenesená",J490,0)</f>
        <v>0</v>
      </c>
      <c r="BI490" s="237">
        <f>IF(N490="nulová",J490,0)</f>
        <v>0</v>
      </c>
      <c r="BJ490" s="14" t="s">
        <v>81</v>
      </c>
      <c r="BK490" s="237">
        <f>ROUND(I490*H490,2)</f>
        <v>0</v>
      </c>
      <c r="BL490" s="14" t="s">
        <v>219</v>
      </c>
      <c r="BM490" s="236" t="s">
        <v>1330</v>
      </c>
    </row>
    <row r="491" s="2" customFormat="1" ht="37.8" customHeight="1">
      <c r="A491" s="35"/>
      <c r="B491" s="36"/>
      <c r="C491" s="224" t="s">
        <v>766</v>
      </c>
      <c r="D491" s="224" t="s">
        <v>190</v>
      </c>
      <c r="E491" s="225" t="s">
        <v>1331</v>
      </c>
      <c r="F491" s="226" t="s">
        <v>1332</v>
      </c>
      <c r="G491" s="227" t="s">
        <v>223</v>
      </c>
      <c r="H491" s="228">
        <v>2213.2800000000002</v>
      </c>
      <c r="I491" s="229"/>
      <c r="J491" s="230">
        <f>ROUND(I491*H491,2)</f>
        <v>0</v>
      </c>
      <c r="K491" s="231"/>
      <c r="L491" s="41"/>
      <c r="M491" s="232" t="s">
        <v>1</v>
      </c>
      <c r="N491" s="233" t="s">
        <v>38</v>
      </c>
      <c r="O491" s="88"/>
      <c r="P491" s="234">
        <f>O491*H491</f>
        <v>0</v>
      </c>
      <c r="Q491" s="234">
        <v>0</v>
      </c>
      <c r="R491" s="234">
        <f>Q491*H491</f>
        <v>0</v>
      </c>
      <c r="S491" s="234">
        <v>0</v>
      </c>
      <c r="T491" s="235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36" t="s">
        <v>219</v>
      </c>
      <c r="AT491" s="236" t="s">
        <v>190</v>
      </c>
      <c r="AU491" s="236" t="s">
        <v>83</v>
      </c>
      <c r="AY491" s="14" t="s">
        <v>188</v>
      </c>
      <c r="BE491" s="237">
        <f>IF(N491="základní",J491,0)</f>
        <v>0</v>
      </c>
      <c r="BF491" s="237">
        <f>IF(N491="snížená",J491,0)</f>
        <v>0</v>
      </c>
      <c r="BG491" s="237">
        <f>IF(N491="zákl. přenesená",J491,0)</f>
        <v>0</v>
      </c>
      <c r="BH491" s="237">
        <f>IF(N491="sníž. přenesená",J491,0)</f>
        <v>0</v>
      </c>
      <c r="BI491" s="237">
        <f>IF(N491="nulová",J491,0)</f>
        <v>0</v>
      </c>
      <c r="BJ491" s="14" t="s">
        <v>81</v>
      </c>
      <c r="BK491" s="237">
        <f>ROUND(I491*H491,2)</f>
        <v>0</v>
      </c>
      <c r="BL491" s="14" t="s">
        <v>219</v>
      </c>
      <c r="BM491" s="236" t="s">
        <v>1333</v>
      </c>
    </row>
    <row r="492" s="2" customFormat="1" ht="24.15" customHeight="1">
      <c r="A492" s="35"/>
      <c r="B492" s="36"/>
      <c r="C492" s="224" t="s">
        <v>1334</v>
      </c>
      <c r="D492" s="224" t="s">
        <v>190</v>
      </c>
      <c r="E492" s="225" t="s">
        <v>1335</v>
      </c>
      <c r="F492" s="226" t="s">
        <v>1336</v>
      </c>
      <c r="G492" s="227" t="s">
        <v>223</v>
      </c>
      <c r="H492" s="228">
        <v>43.101999999999997</v>
      </c>
      <c r="I492" s="229"/>
      <c r="J492" s="230">
        <f>ROUND(I492*H492,2)</f>
        <v>0</v>
      </c>
      <c r="K492" s="231"/>
      <c r="L492" s="41"/>
      <c r="M492" s="232" t="s">
        <v>1</v>
      </c>
      <c r="N492" s="233" t="s">
        <v>38</v>
      </c>
      <c r="O492" s="88"/>
      <c r="P492" s="234">
        <f>O492*H492</f>
        <v>0</v>
      </c>
      <c r="Q492" s="234">
        <v>0</v>
      </c>
      <c r="R492" s="234">
        <f>Q492*H492</f>
        <v>0</v>
      </c>
      <c r="S492" s="234">
        <v>0</v>
      </c>
      <c r="T492" s="235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36" t="s">
        <v>219</v>
      </c>
      <c r="AT492" s="236" t="s">
        <v>190</v>
      </c>
      <c r="AU492" s="236" t="s">
        <v>83</v>
      </c>
      <c r="AY492" s="14" t="s">
        <v>188</v>
      </c>
      <c r="BE492" s="237">
        <f>IF(N492="základní",J492,0)</f>
        <v>0</v>
      </c>
      <c r="BF492" s="237">
        <f>IF(N492="snížená",J492,0)</f>
        <v>0</v>
      </c>
      <c r="BG492" s="237">
        <f>IF(N492="zákl. přenesená",J492,0)</f>
        <v>0</v>
      </c>
      <c r="BH492" s="237">
        <f>IF(N492="sníž. přenesená",J492,0)</f>
        <v>0</v>
      </c>
      <c r="BI492" s="237">
        <f>IF(N492="nulová",J492,0)</f>
        <v>0</v>
      </c>
      <c r="BJ492" s="14" t="s">
        <v>81</v>
      </c>
      <c r="BK492" s="237">
        <f>ROUND(I492*H492,2)</f>
        <v>0</v>
      </c>
      <c r="BL492" s="14" t="s">
        <v>219</v>
      </c>
      <c r="BM492" s="236" t="s">
        <v>1337</v>
      </c>
    </row>
    <row r="493" s="2" customFormat="1" ht="37.8" customHeight="1">
      <c r="A493" s="35"/>
      <c r="B493" s="36"/>
      <c r="C493" s="224" t="s">
        <v>767</v>
      </c>
      <c r="D493" s="224" t="s">
        <v>190</v>
      </c>
      <c r="E493" s="225" t="s">
        <v>1338</v>
      </c>
      <c r="F493" s="226" t="s">
        <v>1339</v>
      </c>
      <c r="G493" s="227" t="s">
        <v>235</v>
      </c>
      <c r="H493" s="228">
        <v>46.347000000000001</v>
      </c>
      <c r="I493" s="229"/>
      <c r="J493" s="230">
        <f>ROUND(I493*H493,2)</f>
        <v>0</v>
      </c>
      <c r="K493" s="231"/>
      <c r="L493" s="41"/>
      <c r="M493" s="232" t="s">
        <v>1</v>
      </c>
      <c r="N493" s="233" t="s">
        <v>38</v>
      </c>
      <c r="O493" s="88"/>
      <c r="P493" s="234">
        <f>O493*H493</f>
        <v>0</v>
      </c>
      <c r="Q493" s="234">
        <v>0</v>
      </c>
      <c r="R493" s="234">
        <f>Q493*H493</f>
        <v>0</v>
      </c>
      <c r="S493" s="234">
        <v>0</v>
      </c>
      <c r="T493" s="235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36" t="s">
        <v>219</v>
      </c>
      <c r="AT493" s="236" t="s">
        <v>190</v>
      </c>
      <c r="AU493" s="236" t="s">
        <v>83</v>
      </c>
      <c r="AY493" s="14" t="s">
        <v>188</v>
      </c>
      <c r="BE493" s="237">
        <f>IF(N493="základní",J493,0)</f>
        <v>0</v>
      </c>
      <c r="BF493" s="237">
        <f>IF(N493="snížená",J493,0)</f>
        <v>0</v>
      </c>
      <c r="BG493" s="237">
        <f>IF(N493="zákl. přenesená",J493,0)</f>
        <v>0</v>
      </c>
      <c r="BH493" s="237">
        <f>IF(N493="sníž. přenesená",J493,0)</f>
        <v>0</v>
      </c>
      <c r="BI493" s="237">
        <f>IF(N493="nulová",J493,0)</f>
        <v>0</v>
      </c>
      <c r="BJ493" s="14" t="s">
        <v>81</v>
      </c>
      <c r="BK493" s="237">
        <f>ROUND(I493*H493,2)</f>
        <v>0</v>
      </c>
      <c r="BL493" s="14" t="s">
        <v>219</v>
      </c>
      <c r="BM493" s="236" t="s">
        <v>1340</v>
      </c>
    </row>
    <row r="494" s="2" customFormat="1" ht="24.15" customHeight="1">
      <c r="A494" s="35"/>
      <c r="B494" s="36"/>
      <c r="C494" s="238" t="s">
        <v>1341</v>
      </c>
      <c r="D494" s="238" t="s">
        <v>216</v>
      </c>
      <c r="E494" s="239" t="s">
        <v>1342</v>
      </c>
      <c r="F494" s="240" t="s">
        <v>1343</v>
      </c>
      <c r="G494" s="241" t="s">
        <v>235</v>
      </c>
      <c r="H494" s="242">
        <v>50.981999999999999</v>
      </c>
      <c r="I494" s="243"/>
      <c r="J494" s="244">
        <f>ROUND(I494*H494,2)</f>
        <v>0</v>
      </c>
      <c r="K494" s="245"/>
      <c r="L494" s="246"/>
      <c r="M494" s="247" t="s">
        <v>1</v>
      </c>
      <c r="N494" s="248" t="s">
        <v>38</v>
      </c>
      <c r="O494" s="88"/>
      <c r="P494" s="234">
        <f>O494*H494</f>
        <v>0</v>
      </c>
      <c r="Q494" s="234">
        <v>0</v>
      </c>
      <c r="R494" s="234">
        <f>Q494*H494</f>
        <v>0</v>
      </c>
      <c r="S494" s="234">
        <v>0</v>
      </c>
      <c r="T494" s="235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36" t="s">
        <v>250</v>
      </c>
      <c r="AT494" s="236" t="s">
        <v>216</v>
      </c>
      <c r="AU494" s="236" t="s">
        <v>83</v>
      </c>
      <c r="AY494" s="14" t="s">
        <v>188</v>
      </c>
      <c r="BE494" s="237">
        <f>IF(N494="základní",J494,0)</f>
        <v>0</v>
      </c>
      <c r="BF494" s="237">
        <f>IF(N494="snížená",J494,0)</f>
        <v>0</v>
      </c>
      <c r="BG494" s="237">
        <f>IF(N494="zákl. přenesená",J494,0)</f>
        <v>0</v>
      </c>
      <c r="BH494" s="237">
        <f>IF(N494="sníž. přenesená",J494,0)</f>
        <v>0</v>
      </c>
      <c r="BI494" s="237">
        <f>IF(N494="nulová",J494,0)</f>
        <v>0</v>
      </c>
      <c r="BJ494" s="14" t="s">
        <v>81</v>
      </c>
      <c r="BK494" s="237">
        <f>ROUND(I494*H494,2)</f>
        <v>0</v>
      </c>
      <c r="BL494" s="14" t="s">
        <v>219</v>
      </c>
      <c r="BM494" s="236" t="s">
        <v>1344</v>
      </c>
    </row>
    <row r="495" s="12" customFormat="1" ht="22.8" customHeight="1">
      <c r="A495" s="12"/>
      <c r="B495" s="208"/>
      <c r="C495" s="209"/>
      <c r="D495" s="210" t="s">
        <v>72</v>
      </c>
      <c r="E495" s="222" t="s">
        <v>1345</v>
      </c>
      <c r="F495" s="222" t="s">
        <v>1346</v>
      </c>
      <c r="G495" s="209"/>
      <c r="H495" s="209"/>
      <c r="I495" s="212"/>
      <c r="J495" s="223">
        <f>BK495</f>
        <v>0</v>
      </c>
      <c r="K495" s="209"/>
      <c r="L495" s="214"/>
      <c r="M495" s="215"/>
      <c r="N495" s="216"/>
      <c r="O495" s="216"/>
      <c r="P495" s="217">
        <f>SUM(P496:P498)</f>
        <v>0</v>
      </c>
      <c r="Q495" s="216"/>
      <c r="R495" s="217">
        <f>SUM(R496:R498)</f>
        <v>0</v>
      </c>
      <c r="S495" s="216"/>
      <c r="T495" s="218">
        <f>SUM(T496:T498)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19" t="s">
        <v>83</v>
      </c>
      <c r="AT495" s="220" t="s">
        <v>72</v>
      </c>
      <c r="AU495" s="220" t="s">
        <v>81</v>
      </c>
      <c r="AY495" s="219" t="s">
        <v>188</v>
      </c>
      <c r="BK495" s="221">
        <f>SUM(BK496:BK498)</f>
        <v>0</v>
      </c>
    </row>
    <row r="496" s="2" customFormat="1" ht="24.15" customHeight="1">
      <c r="A496" s="35"/>
      <c r="B496" s="36"/>
      <c r="C496" s="224" t="s">
        <v>771</v>
      </c>
      <c r="D496" s="224" t="s">
        <v>190</v>
      </c>
      <c r="E496" s="225" t="s">
        <v>1347</v>
      </c>
      <c r="F496" s="226" t="s">
        <v>1348</v>
      </c>
      <c r="G496" s="227" t="s">
        <v>223</v>
      </c>
      <c r="H496" s="228">
        <v>75.625</v>
      </c>
      <c r="I496" s="229"/>
      <c r="J496" s="230">
        <f>ROUND(I496*H496,2)</f>
        <v>0</v>
      </c>
      <c r="K496" s="231"/>
      <c r="L496" s="41"/>
      <c r="M496" s="232" t="s">
        <v>1</v>
      </c>
      <c r="N496" s="233" t="s">
        <v>38</v>
      </c>
      <c r="O496" s="88"/>
      <c r="P496" s="234">
        <f>O496*H496</f>
        <v>0</v>
      </c>
      <c r="Q496" s="234">
        <v>0</v>
      </c>
      <c r="R496" s="234">
        <f>Q496*H496</f>
        <v>0</v>
      </c>
      <c r="S496" s="234">
        <v>0</v>
      </c>
      <c r="T496" s="235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36" t="s">
        <v>219</v>
      </c>
      <c r="AT496" s="236" t="s">
        <v>190</v>
      </c>
      <c r="AU496" s="236" t="s">
        <v>83</v>
      </c>
      <c r="AY496" s="14" t="s">
        <v>188</v>
      </c>
      <c r="BE496" s="237">
        <f>IF(N496="základní",J496,0)</f>
        <v>0</v>
      </c>
      <c r="BF496" s="237">
        <f>IF(N496="snížená",J496,0)</f>
        <v>0</v>
      </c>
      <c r="BG496" s="237">
        <f>IF(N496="zákl. přenesená",J496,0)</f>
        <v>0</v>
      </c>
      <c r="BH496" s="237">
        <f>IF(N496="sníž. přenesená",J496,0)</f>
        <v>0</v>
      </c>
      <c r="BI496" s="237">
        <f>IF(N496="nulová",J496,0)</f>
        <v>0</v>
      </c>
      <c r="BJ496" s="14" t="s">
        <v>81</v>
      </c>
      <c r="BK496" s="237">
        <f>ROUND(I496*H496,2)</f>
        <v>0</v>
      </c>
      <c r="BL496" s="14" t="s">
        <v>219</v>
      </c>
      <c r="BM496" s="236" t="s">
        <v>1349</v>
      </c>
    </row>
    <row r="497" s="2" customFormat="1" ht="14.4" customHeight="1">
      <c r="A497" s="35"/>
      <c r="B497" s="36"/>
      <c r="C497" s="238" t="s">
        <v>1350</v>
      </c>
      <c r="D497" s="238" t="s">
        <v>216</v>
      </c>
      <c r="E497" s="239" t="s">
        <v>1351</v>
      </c>
      <c r="F497" s="240" t="s">
        <v>1352</v>
      </c>
      <c r="G497" s="241" t="s">
        <v>223</v>
      </c>
      <c r="H497" s="242">
        <v>75.625</v>
      </c>
      <c r="I497" s="243"/>
      <c r="J497" s="244">
        <f>ROUND(I497*H497,2)</f>
        <v>0</v>
      </c>
      <c r="K497" s="245"/>
      <c r="L497" s="246"/>
      <c r="M497" s="247" t="s">
        <v>1</v>
      </c>
      <c r="N497" s="248" t="s">
        <v>38</v>
      </c>
      <c r="O497" s="88"/>
      <c r="P497" s="234">
        <f>O497*H497</f>
        <v>0</v>
      </c>
      <c r="Q497" s="234">
        <v>0</v>
      </c>
      <c r="R497" s="234">
        <f>Q497*H497</f>
        <v>0</v>
      </c>
      <c r="S497" s="234">
        <v>0</v>
      </c>
      <c r="T497" s="235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236" t="s">
        <v>250</v>
      </c>
      <c r="AT497" s="236" t="s">
        <v>216</v>
      </c>
      <c r="AU497" s="236" t="s">
        <v>83</v>
      </c>
      <c r="AY497" s="14" t="s">
        <v>188</v>
      </c>
      <c r="BE497" s="237">
        <f>IF(N497="základní",J497,0)</f>
        <v>0</v>
      </c>
      <c r="BF497" s="237">
        <f>IF(N497="snížená",J497,0)</f>
        <v>0</v>
      </c>
      <c r="BG497" s="237">
        <f>IF(N497="zákl. přenesená",J497,0)</f>
        <v>0</v>
      </c>
      <c r="BH497" s="237">
        <f>IF(N497="sníž. přenesená",J497,0)</f>
        <v>0</v>
      </c>
      <c r="BI497" s="237">
        <f>IF(N497="nulová",J497,0)</f>
        <v>0</v>
      </c>
      <c r="BJ497" s="14" t="s">
        <v>81</v>
      </c>
      <c r="BK497" s="237">
        <f>ROUND(I497*H497,2)</f>
        <v>0</v>
      </c>
      <c r="BL497" s="14" t="s">
        <v>219</v>
      </c>
      <c r="BM497" s="236" t="s">
        <v>1353</v>
      </c>
    </row>
    <row r="498" s="2" customFormat="1" ht="49.05" customHeight="1">
      <c r="A498" s="35"/>
      <c r="B498" s="36"/>
      <c r="C498" s="224" t="s">
        <v>774</v>
      </c>
      <c r="D498" s="224" t="s">
        <v>190</v>
      </c>
      <c r="E498" s="225" t="s">
        <v>1354</v>
      </c>
      <c r="F498" s="226" t="s">
        <v>1355</v>
      </c>
      <c r="G498" s="227" t="s">
        <v>207</v>
      </c>
      <c r="H498" s="228">
        <v>0.098000000000000004</v>
      </c>
      <c r="I498" s="229"/>
      <c r="J498" s="230">
        <f>ROUND(I498*H498,2)</f>
        <v>0</v>
      </c>
      <c r="K498" s="231"/>
      <c r="L498" s="41"/>
      <c r="M498" s="232" t="s">
        <v>1</v>
      </c>
      <c r="N498" s="233" t="s">
        <v>38</v>
      </c>
      <c r="O498" s="88"/>
      <c r="P498" s="234">
        <f>O498*H498</f>
        <v>0</v>
      </c>
      <c r="Q498" s="234">
        <v>0</v>
      </c>
      <c r="R498" s="234">
        <f>Q498*H498</f>
        <v>0</v>
      </c>
      <c r="S498" s="234">
        <v>0</v>
      </c>
      <c r="T498" s="235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36" t="s">
        <v>219</v>
      </c>
      <c r="AT498" s="236" t="s">
        <v>190</v>
      </c>
      <c r="AU498" s="236" t="s">
        <v>83</v>
      </c>
      <c r="AY498" s="14" t="s">
        <v>188</v>
      </c>
      <c r="BE498" s="237">
        <f>IF(N498="základní",J498,0)</f>
        <v>0</v>
      </c>
      <c r="BF498" s="237">
        <f>IF(N498="snížená",J498,0)</f>
        <v>0</v>
      </c>
      <c r="BG498" s="237">
        <f>IF(N498="zákl. přenesená",J498,0)</f>
        <v>0</v>
      </c>
      <c r="BH498" s="237">
        <f>IF(N498="sníž. přenesená",J498,0)</f>
        <v>0</v>
      </c>
      <c r="BI498" s="237">
        <f>IF(N498="nulová",J498,0)</f>
        <v>0</v>
      </c>
      <c r="BJ498" s="14" t="s">
        <v>81</v>
      </c>
      <c r="BK498" s="237">
        <f>ROUND(I498*H498,2)</f>
        <v>0</v>
      </c>
      <c r="BL498" s="14" t="s">
        <v>219</v>
      </c>
      <c r="BM498" s="236" t="s">
        <v>1356</v>
      </c>
    </row>
    <row r="499" s="12" customFormat="1" ht="22.8" customHeight="1">
      <c r="A499" s="12"/>
      <c r="B499" s="208"/>
      <c r="C499" s="209"/>
      <c r="D499" s="210" t="s">
        <v>72</v>
      </c>
      <c r="E499" s="222" t="s">
        <v>1357</v>
      </c>
      <c r="F499" s="222" t="s">
        <v>1358</v>
      </c>
      <c r="G499" s="209"/>
      <c r="H499" s="209"/>
      <c r="I499" s="212"/>
      <c r="J499" s="223">
        <f>BK499</f>
        <v>0</v>
      </c>
      <c r="K499" s="209"/>
      <c r="L499" s="214"/>
      <c r="M499" s="215"/>
      <c r="N499" s="216"/>
      <c r="O499" s="216"/>
      <c r="P499" s="217">
        <f>SUM(P500:P503)</f>
        <v>0</v>
      </c>
      <c r="Q499" s="216"/>
      <c r="R499" s="217">
        <f>SUM(R500:R503)</f>
        <v>0</v>
      </c>
      <c r="S499" s="216"/>
      <c r="T499" s="218">
        <f>SUM(T500:T503)</f>
        <v>0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19" t="s">
        <v>83</v>
      </c>
      <c r="AT499" s="220" t="s">
        <v>72</v>
      </c>
      <c r="AU499" s="220" t="s">
        <v>81</v>
      </c>
      <c r="AY499" s="219" t="s">
        <v>188</v>
      </c>
      <c r="BK499" s="221">
        <f>SUM(BK500:BK503)</f>
        <v>0</v>
      </c>
    </row>
    <row r="500" s="2" customFormat="1" ht="24.15" customHeight="1">
      <c r="A500" s="35"/>
      <c r="B500" s="36"/>
      <c r="C500" s="224" t="s">
        <v>1359</v>
      </c>
      <c r="D500" s="224" t="s">
        <v>190</v>
      </c>
      <c r="E500" s="225" t="s">
        <v>1360</v>
      </c>
      <c r="F500" s="226" t="s">
        <v>1361</v>
      </c>
      <c r="G500" s="227" t="s">
        <v>223</v>
      </c>
      <c r="H500" s="228">
        <v>12.504</v>
      </c>
      <c r="I500" s="229"/>
      <c r="J500" s="230">
        <f>ROUND(I500*H500,2)</f>
        <v>0</v>
      </c>
      <c r="K500" s="231"/>
      <c r="L500" s="41"/>
      <c r="M500" s="232" t="s">
        <v>1</v>
      </c>
      <c r="N500" s="233" t="s">
        <v>38</v>
      </c>
      <c r="O500" s="88"/>
      <c r="P500" s="234">
        <f>O500*H500</f>
        <v>0</v>
      </c>
      <c r="Q500" s="234">
        <v>0</v>
      </c>
      <c r="R500" s="234">
        <f>Q500*H500</f>
        <v>0</v>
      </c>
      <c r="S500" s="234">
        <v>0</v>
      </c>
      <c r="T500" s="235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36" t="s">
        <v>219</v>
      </c>
      <c r="AT500" s="236" t="s">
        <v>190</v>
      </c>
      <c r="AU500" s="236" t="s">
        <v>83</v>
      </c>
      <c r="AY500" s="14" t="s">
        <v>188</v>
      </c>
      <c r="BE500" s="237">
        <f>IF(N500="základní",J500,0)</f>
        <v>0</v>
      </c>
      <c r="BF500" s="237">
        <f>IF(N500="snížená",J500,0)</f>
        <v>0</v>
      </c>
      <c r="BG500" s="237">
        <f>IF(N500="zákl. přenesená",J500,0)</f>
        <v>0</v>
      </c>
      <c r="BH500" s="237">
        <f>IF(N500="sníž. přenesená",J500,0)</f>
        <v>0</v>
      </c>
      <c r="BI500" s="237">
        <f>IF(N500="nulová",J500,0)</f>
        <v>0</v>
      </c>
      <c r="BJ500" s="14" t="s">
        <v>81</v>
      </c>
      <c r="BK500" s="237">
        <f>ROUND(I500*H500,2)</f>
        <v>0</v>
      </c>
      <c r="BL500" s="14" t="s">
        <v>219</v>
      </c>
      <c r="BM500" s="236" t="s">
        <v>1362</v>
      </c>
    </row>
    <row r="501" s="2" customFormat="1" ht="14.4" customHeight="1">
      <c r="A501" s="35"/>
      <c r="B501" s="36"/>
      <c r="C501" s="238" t="s">
        <v>778</v>
      </c>
      <c r="D501" s="238" t="s">
        <v>216</v>
      </c>
      <c r="E501" s="239" t="s">
        <v>1363</v>
      </c>
      <c r="F501" s="240" t="s">
        <v>1364</v>
      </c>
      <c r="G501" s="241" t="s">
        <v>223</v>
      </c>
      <c r="H501" s="242">
        <v>12.879</v>
      </c>
      <c r="I501" s="243"/>
      <c r="J501" s="244">
        <f>ROUND(I501*H501,2)</f>
        <v>0</v>
      </c>
      <c r="K501" s="245"/>
      <c r="L501" s="246"/>
      <c r="M501" s="247" t="s">
        <v>1</v>
      </c>
      <c r="N501" s="248" t="s">
        <v>38</v>
      </c>
      <c r="O501" s="88"/>
      <c r="P501" s="234">
        <f>O501*H501</f>
        <v>0</v>
      </c>
      <c r="Q501" s="234">
        <v>0</v>
      </c>
      <c r="R501" s="234">
        <f>Q501*H501</f>
        <v>0</v>
      </c>
      <c r="S501" s="234">
        <v>0</v>
      </c>
      <c r="T501" s="235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36" t="s">
        <v>250</v>
      </c>
      <c r="AT501" s="236" t="s">
        <v>216</v>
      </c>
      <c r="AU501" s="236" t="s">
        <v>83</v>
      </c>
      <c r="AY501" s="14" t="s">
        <v>188</v>
      </c>
      <c r="BE501" s="237">
        <f>IF(N501="základní",J501,0)</f>
        <v>0</v>
      </c>
      <c r="BF501" s="237">
        <f>IF(N501="snížená",J501,0)</f>
        <v>0</v>
      </c>
      <c r="BG501" s="237">
        <f>IF(N501="zákl. přenesená",J501,0)</f>
        <v>0</v>
      </c>
      <c r="BH501" s="237">
        <f>IF(N501="sníž. přenesená",J501,0)</f>
        <v>0</v>
      </c>
      <c r="BI501" s="237">
        <f>IF(N501="nulová",J501,0)</f>
        <v>0</v>
      </c>
      <c r="BJ501" s="14" t="s">
        <v>81</v>
      </c>
      <c r="BK501" s="237">
        <f>ROUND(I501*H501,2)</f>
        <v>0</v>
      </c>
      <c r="BL501" s="14" t="s">
        <v>219</v>
      </c>
      <c r="BM501" s="236" t="s">
        <v>1365</v>
      </c>
    </row>
    <row r="502" s="2" customFormat="1" ht="24.15" customHeight="1">
      <c r="A502" s="35"/>
      <c r="B502" s="36"/>
      <c r="C502" s="224" t="s">
        <v>1366</v>
      </c>
      <c r="D502" s="224" t="s">
        <v>190</v>
      </c>
      <c r="E502" s="225" t="s">
        <v>1367</v>
      </c>
      <c r="F502" s="226" t="s">
        <v>1368</v>
      </c>
      <c r="G502" s="227" t="s">
        <v>223</v>
      </c>
      <c r="H502" s="228">
        <v>4.9950000000000001</v>
      </c>
      <c r="I502" s="229"/>
      <c r="J502" s="230">
        <f>ROUND(I502*H502,2)</f>
        <v>0</v>
      </c>
      <c r="K502" s="231"/>
      <c r="L502" s="41"/>
      <c r="M502" s="232" t="s">
        <v>1</v>
      </c>
      <c r="N502" s="233" t="s">
        <v>38</v>
      </c>
      <c r="O502" s="88"/>
      <c r="P502" s="234">
        <f>O502*H502</f>
        <v>0</v>
      </c>
      <c r="Q502" s="234">
        <v>0</v>
      </c>
      <c r="R502" s="234">
        <f>Q502*H502</f>
        <v>0</v>
      </c>
      <c r="S502" s="234">
        <v>0</v>
      </c>
      <c r="T502" s="235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36" t="s">
        <v>219</v>
      </c>
      <c r="AT502" s="236" t="s">
        <v>190</v>
      </c>
      <c r="AU502" s="236" t="s">
        <v>83</v>
      </c>
      <c r="AY502" s="14" t="s">
        <v>188</v>
      </c>
      <c r="BE502" s="237">
        <f>IF(N502="základní",J502,0)</f>
        <v>0</v>
      </c>
      <c r="BF502" s="237">
        <f>IF(N502="snížená",J502,0)</f>
        <v>0</v>
      </c>
      <c r="BG502" s="237">
        <f>IF(N502="zákl. přenesená",J502,0)</f>
        <v>0</v>
      </c>
      <c r="BH502" s="237">
        <f>IF(N502="sníž. přenesená",J502,0)</f>
        <v>0</v>
      </c>
      <c r="BI502" s="237">
        <f>IF(N502="nulová",J502,0)</f>
        <v>0</v>
      </c>
      <c r="BJ502" s="14" t="s">
        <v>81</v>
      </c>
      <c r="BK502" s="237">
        <f>ROUND(I502*H502,2)</f>
        <v>0</v>
      </c>
      <c r="BL502" s="14" t="s">
        <v>219</v>
      </c>
      <c r="BM502" s="236" t="s">
        <v>1369</v>
      </c>
    </row>
    <row r="503" s="2" customFormat="1" ht="14.4" customHeight="1">
      <c r="A503" s="35"/>
      <c r="B503" s="36"/>
      <c r="C503" s="238" t="s">
        <v>781</v>
      </c>
      <c r="D503" s="238" t="s">
        <v>216</v>
      </c>
      <c r="E503" s="239" t="s">
        <v>1370</v>
      </c>
      <c r="F503" s="240" t="s">
        <v>1371</v>
      </c>
      <c r="G503" s="241" t="s">
        <v>223</v>
      </c>
      <c r="H503" s="242">
        <v>5.1449999999999996</v>
      </c>
      <c r="I503" s="243"/>
      <c r="J503" s="244">
        <f>ROUND(I503*H503,2)</f>
        <v>0</v>
      </c>
      <c r="K503" s="245"/>
      <c r="L503" s="246"/>
      <c r="M503" s="249" t="s">
        <v>1</v>
      </c>
      <c r="N503" s="250" t="s">
        <v>38</v>
      </c>
      <c r="O503" s="251"/>
      <c r="P503" s="252">
        <f>O503*H503</f>
        <v>0</v>
      </c>
      <c r="Q503" s="252">
        <v>0</v>
      </c>
      <c r="R503" s="252">
        <f>Q503*H503</f>
        <v>0</v>
      </c>
      <c r="S503" s="252">
        <v>0</v>
      </c>
      <c r="T503" s="253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36" t="s">
        <v>250</v>
      </c>
      <c r="AT503" s="236" t="s">
        <v>216</v>
      </c>
      <c r="AU503" s="236" t="s">
        <v>83</v>
      </c>
      <c r="AY503" s="14" t="s">
        <v>188</v>
      </c>
      <c r="BE503" s="237">
        <f>IF(N503="základní",J503,0)</f>
        <v>0</v>
      </c>
      <c r="BF503" s="237">
        <f>IF(N503="snížená",J503,0)</f>
        <v>0</v>
      </c>
      <c r="BG503" s="237">
        <f>IF(N503="zákl. přenesená",J503,0)</f>
        <v>0</v>
      </c>
      <c r="BH503" s="237">
        <f>IF(N503="sníž. přenesená",J503,0)</f>
        <v>0</v>
      </c>
      <c r="BI503" s="237">
        <f>IF(N503="nulová",J503,0)</f>
        <v>0</v>
      </c>
      <c r="BJ503" s="14" t="s">
        <v>81</v>
      </c>
      <c r="BK503" s="237">
        <f>ROUND(I503*H503,2)</f>
        <v>0</v>
      </c>
      <c r="BL503" s="14" t="s">
        <v>219</v>
      </c>
      <c r="BM503" s="236" t="s">
        <v>1372</v>
      </c>
    </row>
    <row r="504" s="2" customFormat="1" ht="6.96" customHeight="1">
      <c r="A504" s="35"/>
      <c r="B504" s="63"/>
      <c r="C504" s="64"/>
      <c r="D504" s="64"/>
      <c r="E504" s="64"/>
      <c r="F504" s="64"/>
      <c r="G504" s="64"/>
      <c r="H504" s="64"/>
      <c r="I504" s="64"/>
      <c r="J504" s="64"/>
      <c r="K504" s="64"/>
      <c r="L504" s="41"/>
      <c r="M504" s="35"/>
      <c r="O504" s="35"/>
      <c r="P504" s="35"/>
      <c r="Q504" s="35"/>
      <c r="R504" s="35"/>
      <c r="S504" s="35"/>
      <c r="T504" s="35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</row>
  </sheetData>
  <sheetProtection sheet="1" autoFilter="0" formatColumns="0" formatRows="0" objects="1" scenarios="1" spinCount="100000" saltValue="x4UQR9NQp+rVGP1RbJEotKnwKcPMy9xGbEMg/mYgeH7es1p7pJesPTPNuuytPU4zsovVSYjVylxZa3hIKz5Cig==" hashValue="H7PaBy+Ooa/oPHcqLik3vCR+t+Tkyl9/0QU1Fw4zZ8OcOajKEvncBKrpoz9MDgDC86lp/nf9p50Xs+3Tc3i+7A==" algorithmName="SHA-512" password="CC35"/>
  <autoFilter ref="C144:K503"/>
  <mergeCells count="9">
    <mergeCell ref="E7:H7"/>
    <mergeCell ref="E9:H9"/>
    <mergeCell ref="E18:H18"/>
    <mergeCell ref="E27:H27"/>
    <mergeCell ref="E85:H85"/>
    <mergeCell ref="E87:H87"/>
    <mergeCell ref="E135:H135"/>
    <mergeCell ref="E137:H13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136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3.25" customHeight="1">
      <c r="B7" s="17"/>
      <c r="E7" s="148" t="str">
        <f>'Rekapitulace stavby'!K6</f>
        <v>RZP PODBOŘANY ON - PD - CELKOVÁ OPRAVA VČETNĚ PLYNOFIKACE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137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1373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16. 11. 2020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47" t="s">
        <v>26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26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26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ROUND((SUM(BE121:BE145)),  2)</f>
        <v>0</v>
      </c>
      <c r="G33" s="35"/>
      <c r="H33" s="35"/>
      <c r="I33" s="161">
        <v>0.20999999999999999</v>
      </c>
      <c r="J33" s="160">
        <f>ROUND(((SUM(BE121:BE145))*I33),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ROUND((SUM(BF121:BF145)),  2)</f>
        <v>0</v>
      </c>
      <c r="G34" s="35"/>
      <c r="H34" s="35"/>
      <c r="I34" s="161">
        <v>0.14999999999999999</v>
      </c>
      <c r="J34" s="160">
        <f>ROUND(((SUM(BF121:BF145))*I34),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ROUND((SUM(BG121:BG145)),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ROUND((SUM(BH121:BH145)),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ROUND((SUM(BI121:BI145)),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139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0" t="str">
        <f>E7</f>
        <v>RZP PODBOŘANY ON - PD - CELKOVÁ OPRAVA VČETNĚ PLYNOFIKACE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137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D.1.3.1 - Odstranění stáv...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16. 11. 2020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140</v>
      </c>
      <c r="D94" s="182"/>
      <c r="E94" s="182"/>
      <c r="F94" s="182"/>
      <c r="G94" s="182"/>
      <c r="H94" s="182"/>
      <c r="I94" s="182"/>
      <c r="J94" s="183" t="s">
        <v>141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142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143</v>
      </c>
    </row>
    <row r="97" s="9" customFormat="1" ht="24.96" customHeight="1">
      <c r="A97" s="9"/>
      <c r="B97" s="185"/>
      <c r="C97" s="186"/>
      <c r="D97" s="187" t="s">
        <v>144</v>
      </c>
      <c r="E97" s="188"/>
      <c r="F97" s="188"/>
      <c r="G97" s="188"/>
      <c r="H97" s="188"/>
      <c r="I97" s="188"/>
      <c r="J97" s="189">
        <f>J122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145</v>
      </c>
      <c r="E98" s="193"/>
      <c r="F98" s="193"/>
      <c r="G98" s="193"/>
      <c r="H98" s="193"/>
      <c r="I98" s="193"/>
      <c r="J98" s="194">
        <f>J123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1"/>
      <c r="C99" s="130"/>
      <c r="D99" s="192" t="s">
        <v>1374</v>
      </c>
      <c r="E99" s="193"/>
      <c r="F99" s="193"/>
      <c r="G99" s="193"/>
      <c r="H99" s="193"/>
      <c r="I99" s="193"/>
      <c r="J99" s="194">
        <f>J129</f>
        <v>0</v>
      </c>
      <c r="K99" s="130"/>
      <c r="L99" s="19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1"/>
      <c r="C100" s="130"/>
      <c r="D100" s="192" t="s">
        <v>151</v>
      </c>
      <c r="E100" s="193"/>
      <c r="F100" s="193"/>
      <c r="G100" s="193"/>
      <c r="H100" s="193"/>
      <c r="I100" s="193"/>
      <c r="J100" s="194">
        <f>J134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152</v>
      </c>
      <c r="E101" s="193"/>
      <c r="F101" s="193"/>
      <c r="G101" s="193"/>
      <c r="H101" s="193"/>
      <c r="I101" s="193"/>
      <c r="J101" s="194">
        <f>J138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173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3.25" customHeight="1">
      <c r="A111" s="35"/>
      <c r="B111" s="36"/>
      <c r="C111" s="37"/>
      <c r="D111" s="37"/>
      <c r="E111" s="180" t="str">
        <f>E7</f>
        <v>RZP PODBOŘANY ON - PD - CELKOVÁ OPRAVA VČETNĚ PLYNOFIKACE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137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D.1.3.1 - Odstranění stáv...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 xml:space="preserve"> </v>
      </c>
      <c r="G115" s="37"/>
      <c r="H115" s="37"/>
      <c r="I115" s="29" t="s">
        <v>22</v>
      </c>
      <c r="J115" s="76" t="str">
        <f>IF(J12="","",J12)</f>
        <v>16. 11. 2020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 xml:space="preserve"> </v>
      </c>
      <c r="G117" s="37"/>
      <c r="H117" s="37"/>
      <c r="I117" s="29" t="s">
        <v>29</v>
      </c>
      <c r="J117" s="33" t="str">
        <f>E21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31</v>
      </c>
      <c r="J118" s="33" t="str">
        <f>E24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6"/>
      <c r="B120" s="197"/>
      <c r="C120" s="198" t="s">
        <v>174</v>
      </c>
      <c r="D120" s="199" t="s">
        <v>58</v>
      </c>
      <c r="E120" s="199" t="s">
        <v>54</v>
      </c>
      <c r="F120" s="199" t="s">
        <v>55</v>
      </c>
      <c r="G120" s="199" t="s">
        <v>175</v>
      </c>
      <c r="H120" s="199" t="s">
        <v>176</v>
      </c>
      <c r="I120" s="199" t="s">
        <v>177</v>
      </c>
      <c r="J120" s="200" t="s">
        <v>141</v>
      </c>
      <c r="K120" s="201" t="s">
        <v>178</v>
      </c>
      <c r="L120" s="202"/>
      <c r="M120" s="97" t="s">
        <v>1</v>
      </c>
      <c r="N120" s="98" t="s">
        <v>37</v>
      </c>
      <c r="O120" s="98" t="s">
        <v>179</v>
      </c>
      <c r="P120" s="98" t="s">
        <v>180</v>
      </c>
      <c r="Q120" s="98" t="s">
        <v>181</v>
      </c>
      <c r="R120" s="98" t="s">
        <v>182</v>
      </c>
      <c r="S120" s="98" t="s">
        <v>183</v>
      </c>
      <c r="T120" s="99" t="s">
        <v>184</v>
      </c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</row>
    <row r="121" s="2" customFormat="1" ht="22.8" customHeight="1">
      <c r="A121" s="35"/>
      <c r="B121" s="36"/>
      <c r="C121" s="104" t="s">
        <v>185</v>
      </c>
      <c r="D121" s="37"/>
      <c r="E121" s="37"/>
      <c r="F121" s="37"/>
      <c r="G121" s="37"/>
      <c r="H121" s="37"/>
      <c r="I121" s="37"/>
      <c r="J121" s="203">
        <f>BK121</f>
        <v>0</v>
      </c>
      <c r="K121" s="37"/>
      <c r="L121" s="41"/>
      <c r="M121" s="100"/>
      <c r="N121" s="204"/>
      <c r="O121" s="101"/>
      <c r="P121" s="205">
        <f>P122</f>
        <v>0</v>
      </c>
      <c r="Q121" s="101"/>
      <c r="R121" s="205">
        <f>R122</f>
        <v>0</v>
      </c>
      <c r="S121" s="101"/>
      <c r="T121" s="206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143</v>
      </c>
      <c r="BK121" s="207">
        <f>BK122</f>
        <v>0</v>
      </c>
    </row>
    <row r="122" s="12" customFormat="1" ht="25.92" customHeight="1">
      <c r="A122" s="12"/>
      <c r="B122" s="208"/>
      <c r="C122" s="209"/>
      <c r="D122" s="210" t="s">
        <v>72</v>
      </c>
      <c r="E122" s="211" t="s">
        <v>186</v>
      </c>
      <c r="F122" s="211" t="s">
        <v>187</v>
      </c>
      <c r="G122" s="209"/>
      <c r="H122" s="209"/>
      <c r="I122" s="212"/>
      <c r="J122" s="213">
        <f>BK122</f>
        <v>0</v>
      </c>
      <c r="K122" s="209"/>
      <c r="L122" s="214"/>
      <c r="M122" s="215"/>
      <c r="N122" s="216"/>
      <c r="O122" s="216"/>
      <c r="P122" s="217">
        <f>P123+P129+P134+P138</f>
        <v>0</v>
      </c>
      <c r="Q122" s="216"/>
      <c r="R122" s="217">
        <f>R123+R129+R134+R138</f>
        <v>0</v>
      </c>
      <c r="S122" s="216"/>
      <c r="T122" s="218">
        <f>T123+T129+T134+T138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9" t="s">
        <v>81</v>
      </c>
      <c r="AT122" s="220" t="s">
        <v>72</v>
      </c>
      <c r="AU122" s="220" t="s">
        <v>73</v>
      </c>
      <c r="AY122" s="219" t="s">
        <v>188</v>
      </c>
      <c r="BK122" s="221">
        <f>BK123+BK129+BK134+BK138</f>
        <v>0</v>
      </c>
    </row>
    <row r="123" s="12" customFormat="1" ht="22.8" customHeight="1">
      <c r="A123" s="12"/>
      <c r="B123" s="208"/>
      <c r="C123" s="209"/>
      <c r="D123" s="210" t="s">
        <v>72</v>
      </c>
      <c r="E123" s="222" t="s">
        <v>81</v>
      </c>
      <c r="F123" s="222" t="s">
        <v>189</v>
      </c>
      <c r="G123" s="209"/>
      <c r="H123" s="209"/>
      <c r="I123" s="212"/>
      <c r="J123" s="223">
        <f>BK123</f>
        <v>0</v>
      </c>
      <c r="K123" s="209"/>
      <c r="L123" s="214"/>
      <c r="M123" s="215"/>
      <c r="N123" s="216"/>
      <c r="O123" s="216"/>
      <c r="P123" s="217">
        <f>SUM(P124:P128)</f>
        <v>0</v>
      </c>
      <c r="Q123" s="216"/>
      <c r="R123" s="217">
        <f>SUM(R124:R128)</f>
        <v>0</v>
      </c>
      <c r="S123" s="216"/>
      <c r="T123" s="218">
        <f>SUM(T124:T128)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9" t="s">
        <v>81</v>
      </c>
      <c r="AT123" s="220" t="s">
        <v>72</v>
      </c>
      <c r="AU123" s="220" t="s">
        <v>81</v>
      </c>
      <c r="AY123" s="219" t="s">
        <v>188</v>
      </c>
      <c r="BK123" s="221">
        <f>SUM(BK124:BK128)</f>
        <v>0</v>
      </c>
    </row>
    <row r="124" s="2" customFormat="1" ht="49.05" customHeight="1">
      <c r="A124" s="35"/>
      <c r="B124" s="36"/>
      <c r="C124" s="224" t="s">
        <v>81</v>
      </c>
      <c r="D124" s="224" t="s">
        <v>190</v>
      </c>
      <c r="E124" s="225" t="s">
        <v>1375</v>
      </c>
      <c r="F124" s="226" t="s">
        <v>1376</v>
      </c>
      <c r="G124" s="227" t="s">
        <v>223</v>
      </c>
      <c r="H124" s="228">
        <v>423.05000000000001</v>
      </c>
      <c r="I124" s="229"/>
      <c r="J124" s="230">
        <f>ROUND(I124*H124,2)</f>
        <v>0</v>
      </c>
      <c r="K124" s="231"/>
      <c r="L124" s="41"/>
      <c r="M124" s="232" t="s">
        <v>1</v>
      </c>
      <c r="N124" s="233" t="s">
        <v>38</v>
      </c>
      <c r="O124" s="88"/>
      <c r="P124" s="234">
        <f>O124*H124</f>
        <v>0</v>
      </c>
      <c r="Q124" s="234">
        <v>0</v>
      </c>
      <c r="R124" s="234">
        <f>Q124*H124</f>
        <v>0</v>
      </c>
      <c r="S124" s="234">
        <v>0</v>
      </c>
      <c r="T124" s="23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6" t="s">
        <v>194</v>
      </c>
      <c r="AT124" s="236" t="s">
        <v>190</v>
      </c>
      <c r="AU124" s="236" t="s">
        <v>83</v>
      </c>
      <c r="AY124" s="14" t="s">
        <v>188</v>
      </c>
      <c r="BE124" s="237">
        <f>IF(N124="základní",J124,0)</f>
        <v>0</v>
      </c>
      <c r="BF124" s="237">
        <f>IF(N124="snížená",J124,0)</f>
        <v>0</v>
      </c>
      <c r="BG124" s="237">
        <f>IF(N124="zákl. přenesená",J124,0)</f>
        <v>0</v>
      </c>
      <c r="BH124" s="237">
        <f>IF(N124="sníž. přenesená",J124,0)</f>
        <v>0</v>
      </c>
      <c r="BI124" s="237">
        <f>IF(N124="nulová",J124,0)</f>
        <v>0</v>
      </c>
      <c r="BJ124" s="14" t="s">
        <v>81</v>
      </c>
      <c r="BK124" s="237">
        <f>ROUND(I124*H124,2)</f>
        <v>0</v>
      </c>
      <c r="BL124" s="14" t="s">
        <v>194</v>
      </c>
      <c r="BM124" s="236" t="s">
        <v>83</v>
      </c>
    </row>
    <row r="125" s="2" customFormat="1" ht="49.05" customHeight="1">
      <c r="A125" s="35"/>
      <c r="B125" s="36"/>
      <c r="C125" s="224" t="s">
        <v>83</v>
      </c>
      <c r="D125" s="224" t="s">
        <v>190</v>
      </c>
      <c r="E125" s="225" t="s">
        <v>1377</v>
      </c>
      <c r="F125" s="226" t="s">
        <v>1378</v>
      </c>
      <c r="G125" s="227" t="s">
        <v>223</v>
      </c>
      <c r="H125" s="228">
        <v>162</v>
      </c>
      <c r="I125" s="229"/>
      <c r="J125" s="230">
        <f>ROUND(I125*H125,2)</f>
        <v>0</v>
      </c>
      <c r="K125" s="231"/>
      <c r="L125" s="41"/>
      <c r="M125" s="232" t="s">
        <v>1</v>
      </c>
      <c r="N125" s="233" t="s">
        <v>38</v>
      </c>
      <c r="O125" s="88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6" t="s">
        <v>194</v>
      </c>
      <c r="AT125" s="236" t="s">
        <v>190</v>
      </c>
      <c r="AU125" s="236" t="s">
        <v>83</v>
      </c>
      <c r="AY125" s="14" t="s">
        <v>188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4" t="s">
        <v>81</v>
      </c>
      <c r="BK125" s="237">
        <f>ROUND(I125*H125,2)</f>
        <v>0</v>
      </c>
      <c r="BL125" s="14" t="s">
        <v>194</v>
      </c>
      <c r="BM125" s="236" t="s">
        <v>194</v>
      </c>
    </row>
    <row r="126" s="2" customFormat="1" ht="49.05" customHeight="1">
      <c r="A126" s="35"/>
      <c r="B126" s="36"/>
      <c r="C126" s="224" t="s">
        <v>197</v>
      </c>
      <c r="D126" s="224" t="s">
        <v>190</v>
      </c>
      <c r="E126" s="225" t="s">
        <v>1379</v>
      </c>
      <c r="F126" s="226" t="s">
        <v>1380</v>
      </c>
      <c r="G126" s="227" t="s">
        <v>235</v>
      </c>
      <c r="H126" s="228">
        <v>16.300000000000001</v>
      </c>
      <c r="I126" s="229"/>
      <c r="J126" s="230">
        <f>ROUND(I126*H126,2)</f>
        <v>0</v>
      </c>
      <c r="K126" s="231"/>
      <c r="L126" s="41"/>
      <c r="M126" s="232" t="s">
        <v>1</v>
      </c>
      <c r="N126" s="233" t="s">
        <v>38</v>
      </c>
      <c r="O126" s="88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6" t="s">
        <v>194</v>
      </c>
      <c r="AT126" s="236" t="s">
        <v>190</v>
      </c>
      <c r="AU126" s="236" t="s">
        <v>83</v>
      </c>
      <c r="AY126" s="14" t="s">
        <v>188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4" t="s">
        <v>81</v>
      </c>
      <c r="BK126" s="237">
        <f>ROUND(I126*H126,2)</f>
        <v>0</v>
      </c>
      <c r="BL126" s="14" t="s">
        <v>194</v>
      </c>
      <c r="BM126" s="236" t="s">
        <v>200</v>
      </c>
    </row>
    <row r="127" s="2" customFormat="1" ht="62.7" customHeight="1">
      <c r="A127" s="35"/>
      <c r="B127" s="36"/>
      <c r="C127" s="224" t="s">
        <v>194</v>
      </c>
      <c r="D127" s="224" t="s">
        <v>190</v>
      </c>
      <c r="E127" s="225" t="s">
        <v>1381</v>
      </c>
      <c r="F127" s="226" t="s">
        <v>1382</v>
      </c>
      <c r="G127" s="227" t="s">
        <v>193</v>
      </c>
      <c r="H127" s="228">
        <v>82.620999999999995</v>
      </c>
      <c r="I127" s="229"/>
      <c r="J127" s="230">
        <f>ROUND(I127*H127,2)</f>
        <v>0</v>
      </c>
      <c r="K127" s="231"/>
      <c r="L127" s="41"/>
      <c r="M127" s="232" t="s">
        <v>1</v>
      </c>
      <c r="N127" s="233" t="s">
        <v>38</v>
      </c>
      <c r="O127" s="88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6" t="s">
        <v>194</v>
      </c>
      <c r="AT127" s="236" t="s">
        <v>190</v>
      </c>
      <c r="AU127" s="236" t="s">
        <v>83</v>
      </c>
      <c r="AY127" s="14" t="s">
        <v>188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4" t="s">
        <v>81</v>
      </c>
      <c r="BK127" s="237">
        <f>ROUND(I127*H127,2)</f>
        <v>0</v>
      </c>
      <c r="BL127" s="14" t="s">
        <v>194</v>
      </c>
      <c r="BM127" s="236" t="s">
        <v>203</v>
      </c>
    </row>
    <row r="128" s="2" customFormat="1" ht="37.8" customHeight="1">
      <c r="A128" s="35"/>
      <c r="B128" s="36"/>
      <c r="C128" s="224" t="s">
        <v>204</v>
      </c>
      <c r="D128" s="224" t="s">
        <v>190</v>
      </c>
      <c r="E128" s="225" t="s">
        <v>205</v>
      </c>
      <c r="F128" s="226" t="s">
        <v>206</v>
      </c>
      <c r="G128" s="227" t="s">
        <v>207</v>
      </c>
      <c r="H128" s="228">
        <v>144.58699999999999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38</v>
      </c>
      <c r="O128" s="88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194</v>
      </c>
      <c r="AT128" s="236" t="s">
        <v>190</v>
      </c>
      <c r="AU128" s="236" t="s">
        <v>83</v>
      </c>
      <c r="AY128" s="14" t="s">
        <v>188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194</v>
      </c>
      <c r="BM128" s="236" t="s">
        <v>208</v>
      </c>
    </row>
    <row r="129" s="12" customFormat="1" ht="22.8" customHeight="1">
      <c r="A129" s="12"/>
      <c r="B129" s="208"/>
      <c r="C129" s="209"/>
      <c r="D129" s="210" t="s">
        <v>72</v>
      </c>
      <c r="E129" s="222" t="s">
        <v>204</v>
      </c>
      <c r="F129" s="222" t="s">
        <v>1383</v>
      </c>
      <c r="G129" s="209"/>
      <c r="H129" s="209"/>
      <c r="I129" s="212"/>
      <c r="J129" s="223">
        <f>BK129</f>
        <v>0</v>
      </c>
      <c r="K129" s="209"/>
      <c r="L129" s="214"/>
      <c r="M129" s="215"/>
      <c r="N129" s="216"/>
      <c r="O129" s="216"/>
      <c r="P129" s="217">
        <f>SUM(P130:P133)</f>
        <v>0</v>
      </c>
      <c r="Q129" s="216"/>
      <c r="R129" s="217">
        <f>SUM(R130:R133)</f>
        <v>0</v>
      </c>
      <c r="S129" s="216"/>
      <c r="T129" s="218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9" t="s">
        <v>81</v>
      </c>
      <c r="AT129" s="220" t="s">
        <v>72</v>
      </c>
      <c r="AU129" s="220" t="s">
        <v>81</v>
      </c>
      <c r="AY129" s="219" t="s">
        <v>188</v>
      </c>
      <c r="BK129" s="221">
        <f>SUM(BK130:BK133)</f>
        <v>0</v>
      </c>
    </row>
    <row r="130" s="2" customFormat="1" ht="37.8" customHeight="1">
      <c r="A130" s="35"/>
      <c r="B130" s="36"/>
      <c r="C130" s="224" t="s">
        <v>200</v>
      </c>
      <c r="D130" s="224" t="s">
        <v>190</v>
      </c>
      <c r="E130" s="225" t="s">
        <v>1384</v>
      </c>
      <c r="F130" s="226" t="s">
        <v>1385</v>
      </c>
      <c r="G130" s="227" t="s">
        <v>223</v>
      </c>
      <c r="H130" s="228">
        <v>45.151000000000003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38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194</v>
      </c>
      <c r="AT130" s="236" t="s">
        <v>190</v>
      </c>
      <c r="AU130" s="236" t="s">
        <v>83</v>
      </c>
      <c r="AY130" s="14" t="s">
        <v>188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194</v>
      </c>
      <c r="BM130" s="236" t="s">
        <v>211</v>
      </c>
    </row>
    <row r="131" s="2" customFormat="1" ht="62.7" customHeight="1">
      <c r="A131" s="35"/>
      <c r="B131" s="36"/>
      <c r="C131" s="224" t="s">
        <v>212</v>
      </c>
      <c r="D131" s="224" t="s">
        <v>190</v>
      </c>
      <c r="E131" s="225" t="s">
        <v>1386</v>
      </c>
      <c r="F131" s="226" t="s">
        <v>1387</v>
      </c>
      <c r="G131" s="227" t="s">
        <v>223</v>
      </c>
      <c r="H131" s="228">
        <v>16.300000000000001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38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194</v>
      </c>
      <c r="AT131" s="236" t="s">
        <v>190</v>
      </c>
      <c r="AU131" s="236" t="s">
        <v>83</v>
      </c>
      <c r="AY131" s="14" t="s">
        <v>188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194</v>
      </c>
      <c r="BM131" s="236" t="s">
        <v>215</v>
      </c>
    </row>
    <row r="132" s="2" customFormat="1" ht="76.35" customHeight="1">
      <c r="A132" s="35"/>
      <c r="B132" s="36"/>
      <c r="C132" s="224" t="s">
        <v>203</v>
      </c>
      <c r="D132" s="224" t="s">
        <v>190</v>
      </c>
      <c r="E132" s="225" t="s">
        <v>1388</v>
      </c>
      <c r="F132" s="226" t="s">
        <v>1389</v>
      </c>
      <c r="G132" s="227" t="s">
        <v>223</v>
      </c>
      <c r="H132" s="228">
        <v>61.451000000000001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38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194</v>
      </c>
      <c r="AT132" s="236" t="s">
        <v>190</v>
      </c>
      <c r="AU132" s="236" t="s">
        <v>83</v>
      </c>
      <c r="AY132" s="14" t="s">
        <v>188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194</v>
      </c>
      <c r="BM132" s="236" t="s">
        <v>219</v>
      </c>
    </row>
    <row r="133" s="2" customFormat="1" ht="14.4" customHeight="1">
      <c r="A133" s="35"/>
      <c r="B133" s="36"/>
      <c r="C133" s="238" t="s">
        <v>220</v>
      </c>
      <c r="D133" s="238" t="s">
        <v>216</v>
      </c>
      <c r="E133" s="239" t="s">
        <v>1390</v>
      </c>
      <c r="F133" s="240" t="s">
        <v>1391</v>
      </c>
      <c r="G133" s="241" t="s">
        <v>223</v>
      </c>
      <c r="H133" s="242">
        <v>7</v>
      </c>
      <c r="I133" s="243"/>
      <c r="J133" s="244">
        <f>ROUND(I133*H133,2)</f>
        <v>0</v>
      </c>
      <c r="K133" s="245"/>
      <c r="L133" s="246"/>
      <c r="M133" s="247" t="s">
        <v>1</v>
      </c>
      <c r="N133" s="248" t="s">
        <v>38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203</v>
      </c>
      <c r="AT133" s="236" t="s">
        <v>216</v>
      </c>
      <c r="AU133" s="236" t="s">
        <v>83</v>
      </c>
      <c r="AY133" s="14" t="s">
        <v>188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194</v>
      </c>
      <c r="BM133" s="236" t="s">
        <v>224</v>
      </c>
    </row>
    <row r="134" s="12" customFormat="1" ht="22.8" customHeight="1">
      <c r="A134" s="12"/>
      <c r="B134" s="208"/>
      <c r="C134" s="209"/>
      <c r="D134" s="210" t="s">
        <v>72</v>
      </c>
      <c r="E134" s="222" t="s">
        <v>220</v>
      </c>
      <c r="F134" s="222" t="s">
        <v>366</v>
      </c>
      <c r="G134" s="209"/>
      <c r="H134" s="209"/>
      <c r="I134" s="212"/>
      <c r="J134" s="223">
        <f>BK134</f>
        <v>0</v>
      </c>
      <c r="K134" s="209"/>
      <c r="L134" s="214"/>
      <c r="M134" s="215"/>
      <c r="N134" s="216"/>
      <c r="O134" s="216"/>
      <c r="P134" s="217">
        <f>SUM(P135:P137)</f>
        <v>0</v>
      </c>
      <c r="Q134" s="216"/>
      <c r="R134" s="217">
        <f>SUM(R135:R137)</f>
        <v>0</v>
      </c>
      <c r="S134" s="216"/>
      <c r="T134" s="218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9" t="s">
        <v>81</v>
      </c>
      <c r="AT134" s="220" t="s">
        <v>72</v>
      </c>
      <c r="AU134" s="220" t="s">
        <v>81</v>
      </c>
      <c r="AY134" s="219" t="s">
        <v>188</v>
      </c>
      <c r="BK134" s="221">
        <f>SUM(BK135:BK137)</f>
        <v>0</v>
      </c>
    </row>
    <row r="135" s="2" customFormat="1" ht="14.4" customHeight="1">
      <c r="A135" s="35"/>
      <c r="B135" s="36"/>
      <c r="C135" s="224" t="s">
        <v>208</v>
      </c>
      <c r="D135" s="224" t="s">
        <v>190</v>
      </c>
      <c r="E135" s="225" t="s">
        <v>1392</v>
      </c>
      <c r="F135" s="226" t="s">
        <v>1393</v>
      </c>
      <c r="G135" s="227" t="s">
        <v>193</v>
      </c>
      <c r="H135" s="228">
        <v>11.606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38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194</v>
      </c>
      <c r="AT135" s="236" t="s">
        <v>190</v>
      </c>
      <c r="AU135" s="236" t="s">
        <v>83</v>
      </c>
      <c r="AY135" s="14" t="s">
        <v>188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194</v>
      </c>
      <c r="BM135" s="236" t="s">
        <v>228</v>
      </c>
    </row>
    <row r="136" s="2" customFormat="1" ht="24.15" customHeight="1">
      <c r="A136" s="35"/>
      <c r="B136" s="36"/>
      <c r="C136" s="224" t="s">
        <v>229</v>
      </c>
      <c r="D136" s="224" t="s">
        <v>190</v>
      </c>
      <c r="E136" s="225" t="s">
        <v>1394</v>
      </c>
      <c r="F136" s="226" t="s">
        <v>1395</v>
      </c>
      <c r="G136" s="227" t="s">
        <v>193</v>
      </c>
      <c r="H136" s="228">
        <v>1.944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38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194</v>
      </c>
      <c r="AT136" s="236" t="s">
        <v>190</v>
      </c>
      <c r="AU136" s="236" t="s">
        <v>83</v>
      </c>
      <c r="AY136" s="14" t="s">
        <v>188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194</v>
      </c>
      <c r="BM136" s="236" t="s">
        <v>232</v>
      </c>
    </row>
    <row r="137" s="2" customFormat="1" ht="24.15" customHeight="1">
      <c r="A137" s="35"/>
      <c r="B137" s="36"/>
      <c r="C137" s="224" t="s">
        <v>211</v>
      </c>
      <c r="D137" s="224" t="s">
        <v>190</v>
      </c>
      <c r="E137" s="225" t="s">
        <v>1396</v>
      </c>
      <c r="F137" s="226" t="s">
        <v>1397</v>
      </c>
      <c r="G137" s="227" t="s">
        <v>193</v>
      </c>
      <c r="H137" s="228">
        <v>5.875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38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194</v>
      </c>
      <c r="AT137" s="236" t="s">
        <v>190</v>
      </c>
      <c r="AU137" s="236" t="s">
        <v>83</v>
      </c>
      <c r="AY137" s="14" t="s">
        <v>188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194</v>
      </c>
      <c r="BM137" s="236" t="s">
        <v>236</v>
      </c>
    </row>
    <row r="138" s="12" customFormat="1" ht="22.8" customHeight="1">
      <c r="A138" s="12"/>
      <c r="B138" s="208"/>
      <c r="C138" s="209"/>
      <c r="D138" s="210" t="s">
        <v>72</v>
      </c>
      <c r="E138" s="222" t="s">
        <v>526</v>
      </c>
      <c r="F138" s="222" t="s">
        <v>527</v>
      </c>
      <c r="G138" s="209"/>
      <c r="H138" s="209"/>
      <c r="I138" s="212"/>
      <c r="J138" s="223">
        <f>BK138</f>
        <v>0</v>
      </c>
      <c r="K138" s="209"/>
      <c r="L138" s="214"/>
      <c r="M138" s="215"/>
      <c r="N138" s="216"/>
      <c r="O138" s="216"/>
      <c r="P138" s="217">
        <f>SUM(P139:P145)</f>
        <v>0</v>
      </c>
      <c r="Q138" s="216"/>
      <c r="R138" s="217">
        <f>SUM(R139:R145)</f>
        <v>0</v>
      </c>
      <c r="S138" s="216"/>
      <c r="T138" s="218">
        <f>SUM(T139:T145)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9" t="s">
        <v>81</v>
      </c>
      <c r="AT138" s="220" t="s">
        <v>72</v>
      </c>
      <c r="AU138" s="220" t="s">
        <v>81</v>
      </c>
      <c r="AY138" s="219" t="s">
        <v>188</v>
      </c>
      <c r="BK138" s="221">
        <f>SUM(BK139:BK145)</f>
        <v>0</v>
      </c>
    </row>
    <row r="139" s="2" customFormat="1" ht="37.8" customHeight="1">
      <c r="A139" s="35"/>
      <c r="B139" s="36"/>
      <c r="C139" s="224" t="s">
        <v>237</v>
      </c>
      <c r="D139" s="224" t="s">
        <v>190</v>
      </c>
      <c r="E139" s="225" t="s">
        <v>1398</v>
      </c>
      <c r="F139" s="226" t="s">
        <v>1399</v>
      </c>
      <c r="G139" s="227" t="s">
        <v>207</v>
      </c>
      <c r="H139" s="228">
        <v>122.685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38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194</v>
      </c>
      <c r="AT139" s="236" t="s">
        <v>190</v>
      </c>
      <c r="AU139" s="236" t="s">
        <v>83</v>
      </c>
      <c r="AY139" s="14" t="s">
        <v>188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194</v>
      </c>
      <c r="BM139" s="236" t="s">
        <v>240</v>
      </c>
    </row>
    <row r="140" s="2" customFormat="1" ht="37.8" customHeight="1">
      <c r="A140" s="35"/>
      <c r="B140" s="36"/>
      <c r="C140" s="224" t="s">
        <v>215</v>
      </c>
      <c r="D140" s="224" t="s">
        <v>190</v>
      </c>
      <c r="E140" s="225" t="s">
        <v>1400</v>
      </c>
      <c r="F140" s="226" t="s">
        <v>1401</v>
      </c>
      <c r="G140" s="227" t="s">
        <v>207</v>
      </c>
      <c r="H140" s="228">
        <v>2331.0149999999999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38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194</v>
      </c>
      <c r="AT140" s="236" t="s">
        <v>190</v>
      </c>
      <c r="AU140" s="236" t="s">
        <v>83</v>
      </c>
      <c r="AY140" s="14" t="s">
        <v>188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194</v>
      </c>
      <c r="BM140" s="236" t="s">
        <v>243</v>
      </c>
    </row>
    <row r="141" s="2" customFormat="1" ht="37.8" customHeight="1">
      <c r="A141" s="35"/>
      <c r="B141" s="36"/>
      <c r="C141" s="224" t="s">
        <v>8</v>
      </c>
      <c r="D141" s="224" t="s">
        <v>190</v>
      </c>
      <c r="E141" s="225" t="s">
        <v>1402</v>
      </c>
      <c r="F141" s="226" t="s">
        <v>1403</v>
      </c>
      <c r="G141" s="227" t="s">
        <v>207</v>
      </c>
      <c r="H141" s="228">
        <v>61.972999999999999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38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194</v>
      </c>
      <c r="AT141" s="236" t="s">
        <v>190</v>
      </c>
      <c r="AU141" s="236" t="s">
        <v>83</v>
      </c>
      <c r="AY141" s="14" t="s">
        <v>188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194</v>
      </c>
      <c r="BM141" s="236" t="s">
        <v>246</v>
      </c>
    </row>
    <row r="142" s="2" customFormat="1" ht="37.8" customHeight="1">
      <c r="A142" s="35"/>
      <c r="B142" s="36"/>
      <c r="C142" s="224" t="s">
        <v>219</v>
      </c>
      <c r="D142" s="224" t="s">
        <v>190</v>
      </c>
      <c r="E142" s="225" t="s">
        <v>1404</v>
      </c>
      <c r="F142" s="226" t="s">
        <v>1401</v>
      </c>
      <c r="G142" s="227" t="s">
        <v>207</v>
      </c>
      <c r="H142" s="228">
        <v>1177.4870000000001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38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194</v>
      </c>
      <c r="AT142" s="236" t="s">
        <v>190</v>
      </c>
      <c r="AU142" s="236" t="s">
        <v>83</v>
      </c>
      <c r="AY142" s="14" t="s">
        <v>188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194</v>
      </c>
      <c r="BM142" s="236" t="s">
        <v>250</v>
      </c>
    </row>
    <row r="143" s="2" customFormat="1" ht="37.8" customHeight="1">
      <c r="A143" s="35"/>
      <c r="B143" s="36"/>
      <c r="C143" s="224" t="s">
        <v>251</v>
      </c>
      <c r="D143" s="224" t="s">
        <v>190</v>
      </c>
      <c r="E143" s="225" t="s">
        <v>1405</v>
      </c>
      <c r="F143" s="226" t="s">
        <v>1406</v>
      </c>
      <c r="G143" s="227" t="s">
        <v>207</v>
      </c>
      <c r="H143" s="228">
        <v>46.097000000000001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38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194</v>
      </c>
      <c r="AT143" s="236" t="s">
        <v>190</v>
      </c>
      <c r="AU143" s="236" t="s">
        <v>83</v>
      </c>
      <c r="AY143" s="14" t="s">
        <v>188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194</v>
      </c>
      <c r="BM143" s="236" t="s">
        <v>255</v>
      </c>
    </row>
    <row r="144" s="2" customFormat="1" ht="37.8" customHeight="1">
      <c r="A144" s="35"/>
      <c r="B144" s="36"/>
      <c r="C144" s="224" t="s">
        <v>224</v>
      </c>
      <c r="D144" s="224" t="s">
        <v>190</v>
      </c>
      <c r="E144" s="225" t="s">
        <v>1407</v>
      </c>
      <c r="F144" s="226" t="s">
        <v>1408</v>
      </c>
      <c r="G144" s="227" t="s">
        <v>207</v>
      </c>
      <c r="H144" s="228">
        <v>15.875999999999999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38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194</v>
      </c>
      <c r="AT144" s="236" t="s">
        <v>190</v>
      </c>
      <c r="AU144" s="236" t="s">
        <v>83</v>
      </c>
      <c r="AY144" s="14" t="s">
        <v>188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194</v>
      </c>
      <c r="BM144" s="236" t="s">
        <v>258</v>
      </c>
    </row>
    <row r="145" s="2" customFormat="1" ht="37.8" customHeight="1">
      <c r="A145" s="35"/>
      <c r="B145" s="36"/>
      <c r="C145" s="224" t="s">
        <v>259</v>
      </c>
      <c r="D145" s="224" t="s">
        <v>190</v>
      </c>
      <c r="E145" s="225" t="s">
        <v>1409</v>
      </c>
      <c r="F145" s="226" t="s">
        <v>1410</v>
      </c>
      <c r="G145" s="227" t="s">
        <v>207</v>
      </c>
      <c r="H145" s="228">
        <v>122.685</v>
      </c>
      <c r="I145" s="229"/>
      <c r="J145" s="230">
        <f>ROUND(I145*H145,2)</f>
        <v>0</v>
      </c>
      <c r="K145" s="231"/>
      <c r="L145" s="41"/>
      <c r="M145" s="254" t="s">
        <v>1</v>
      </c>
      <c r="N145" s="255" t="s">
        <v>38</v>
      </c>
      <c r="O145" s="251"/>
      <c r="P145" s="252">
        <f>O145*H145</f>
        <v>0</v>
      </c>
      <c r="Q145" s="252">
        <v>0</v>
      </c>
      <c r="R145" s="252">
        <f>Q145*H145</f>
        <v>0</v>
      </c>
      <c r="S145" s="252">
        <v>0</v>
      </c>
      <c r="T145" s="25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194</v>
      </c>
      <c r="AT145" s="236" t="s">
        <v>190</v>
      </c>
      <c r="AU145" s="236" t="s">
        <v>83</v>
      </c>
      <c r="AY145" s="14" t="s">
        <v>188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194</v>
      </c>
      <c r="BM145" s="236" t="s">
        <v>262</v>
      </c>
    </row>
    <row r="146" s="2" customFormat="1" ht="6.96" customHeight="1">
      <c r="A146" s="35"/>
      <c r="B146" s="63"/>
      <c r="C146" s="64"/>
      <c r="D146" s="64"/>
      <c r="E146" s="64"/>
      <c r="F146" s="64"/>
      <c r="G146" s="64"/>
      <c r="H146" s="64"/>
      <c r="I146" s="64"/>
      <c r="J146" s="64"/>
      <c r="K146" s="64"/>
      <c r="L146" s="41"/>
      <c r="M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</sheetData>
  <sheetProtection sheet="1" autoFilter="0" formatColumns="0" formatRows="0" objects="1" scenarios="1" spinCount="100000" saltValue="r6+vEGiYcMJeZds1rGQHiEIt+pTRPF8s6rdA5w5Zrg14y+VU4l/Fjkr7O4M3j/FPAQpHQklRuIYFw2lPhbfyzg==" hashValue="00DQfdNOdqsKUA5tWvbokZbbiqMmU2uHILTeg0bgpyQ/S+ZpG/LjQJUJCzQIbDXCklNM2mTrHuclxt+SbOxE0g==" algorithmName="SHA-512" password="CC35"/>
  <autoFilter ref="C120:K14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136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3.25" customHeight="1">
      <c r="B7" s="17"/>
      <c r="E7" s="148" t="str">
        <f>'Rekapitulace stavby'!K6</f>
        <v>RZP PODBOŘANY ON - PD - CELKOVÁ OPRAVA VČETNĚ PLYNOFIKACE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137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1411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16. 11. 2020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47" t="s">
        <v>26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26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26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ROUND((SUM(BE122:BE141)),  2)</f>
        <v>0</v>
      </c>
      <c r="G33" s="35"/>
      <c r="H33" s="35"/>
      <c r="I33" s="161">
        <v>0.20999999999999999</v>
      </c>
      <c r="J33" s="160">
        <f>ROUND(((SUM(BE122:BE141))*I33),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ROUND((SUM(BF122:BF141)),  2)</f>
        <v>0</v>
      </c>
      <c r="G34" s="35"/>
      <c r="H34" s="35"/>
      <c r="I34" s="161">
        <v>0.14999999999999999</v>
      </c>
      <c r="J34" s="160">
        <f>ROUND(((SUM(BF122:BF141))*I34),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ROUND((SUM(BG122:BG141)),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ROUND((SUM(BH122:BH141)),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ROUND((SUM(BI122:BI141)),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139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0" t="str">
        <f>E7</f>
        <v>RZP PODBOŘANY ON - PD - CELKOVÁ OPRAVA VČETNĚ PLYNOFIKACE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137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D.1.3.2 - Přeložení beton...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16. 11. 2020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140</v>
      </c>
      <c r="D94" s="182"/>
      <c r="E94" s="182"/>
      <c r="F94" s="182"/>
      <c r="G94" s="182"/>
      <c r="H94" s="182"/>
      <c r="I94" s="182"/>
      <c r="J94" s="183" t="s">
        <v>141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142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143</v>
      </c>
    </row>
    <row r="97" s="9" customFormat="1" ht="24.96" customHeight="1">
      <c r="A97" s="9"/>
      <c r="B97" s="185"/>
      <c r="C97" s="186"/>
      <c r="D97" s="187" t="s">
        <v>144</v>
      </c>
      <c r="E97" s="188"/>
      <c r="F97" s="188"/>
      <c r="G97" s="188"/>
      <c r="H97" s="188"/>
      <c r="I97" s="188"/>
      <c r="J97" s="189">
        <f>J123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145</v>
      </c>
      <c r="E98" s="193"/>
      <c r="F98" s="193"/>
      <c r="G98" s="193"/>
      <c r="H98" s="193"/>
      <c r="I98" s="193"/>
      <c r="J98" s="194">
        <f>J124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1"/>
      <c r="C99" s="130"/>
      <c r="D99" s="192" t="s">
        <v>1374</v>
      </c>
      <c r="E99" s="193"/>
      <c r="F99" s="193"/>
      <c r="G99" s="193"/>
      <c r="H99" s="193"/>
      <c r="I99" s="193"/>
      <c r="J99" s="194">
        <f>J127</f>
        <v>0</v>
      </c>
      <c r="K99" s="130"/>
      <c r="L99" s="19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1"/>
      <c r="C100" s="130"/>
      <c r="D100" s="192" t="s">
        <v>151</v>
      </c>
      <c r="E100" s="193"/>
      <c r="F100" s="193"/>
      <c r="G100" s="193"/>
      <c r="H100" s="193"/>
      <c r="I100" s="193"/>
      <c r="J100" s="194">
        <f>J131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152</v>
      </c>
      <c r="E101" s="193"/>
      <c r="F101" s="193"/>
      <c r="G101" s="193"/>
      <c r="H101" s="193"/>
      <c r="I101" s="193"/>
      <c r="J101" s="194">
        <f>J133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1"/>
      <c r="C102" s="130"/>
      <c r="D102" s="192" t="s">
        <v>153</v>
      </c>
      <c r="E102" s="193"/>
      <c r="F102" s="193"/>
      <c r="G102" s="193"/>
      <c r="H102" s="193"/>
      <c r="I102" s="193"/>
      <c r="J102" s="194">
        <f>J140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173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3.25" customHeight="1">
      <c r="A112" s="35"/>
      <c r="B112" s="36"/>
      <c r="C112" s="37"/>
      <c r="D112" s="37"/>
      <c r="E112" s="180" t="str">
        <f>E7</f>
        <v>RZP PODBOŘANY ON - PD - CELKOVÁ OPRAVA VČETNĚ PLYNOFIKACE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137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D.1.3.2 - Přeložení beton...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 xml:space="preserve"> </v>
      </c>
      <c r="G116" s="37"/>
      <c r="H116" s="37"/>
      <c r="I116" s="29" t="s">
        <v>22</v>
      </c>
      <c r="J116" s="76" t="str">
        <f>IF(J12="","",J12)</f>
        <v>16. 11. 2020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E15</f>
        <v xml:space="preserve"> </v>
      </c>
      <c r="G118" s="37"/>
      <c r="H118" s="37"/>
      <c r="I118" s="29" t="s">
        <v>29</v>
      </c>
      <c r="J118" s="33" t="str">
        <f>E21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IF(E18="","",E18)</f>
        <v>Vyplň údaj</v>
      </c>
      <c r="G119" s="37"/>
      <c r="H119" s="37"/>
      <c r="I119" s="29" t="s">
        <v>31</v>
      </c>
      <c r="J119" s="33" t="str">
        <f>E24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96"/>
      <c r="B121" s="197"/>
      <c r="C121" s="198" t="s">
        <v>174</v>
      </c>
      <c r="D121" s="199" t="s">
        <v>58</v>
      </c>
      <c r="E121" s="199" t="s">
        <v>54</v>
      </c>
      <c r="F121" s="199" t="s">
        <v>55</v>
      </c>
      <c r="G121" s="199" t="s">
        <v>175</v>
      </c>
      <c r="H121" s="199" t="s">
        <v>176</v>
      </c>
      <c r="I121" s="199" t="s">
        <v>177</v>
      </c>
      <c r="J121" s="200" t="s">
        <v>141</v>
      </c>
      <c r="K121" s="201" t="s">
        <v>178</v>
      </c>
      <c r="L121" s="202"/>
      <c r="M121" s="97" t="s">
        <v>1</v>
      </c>
      <c r="N121" s="98" t="s">
        <v>37</v>
      </c>
      <c r="O121" s="98" t="s">
        <v>179</v>
      </c>
      <c r="P121" s="98" t="s">
        <v>180</v>
      </c>
      <c r="Q121" s="98" t="s">
        <v>181</v>
      </c>
      <c r="R121" s="98" t="s">
        <v>182</v>
      </c>
      <c r="S121" s="98" t="s">
        <v>183</v>
      </c>
      <c r="T121" s="99" t="s">
        <v>184</v>
      </c>
      <c r="U121" s="196"/>
      <c r="V121" s="196"/>
      <c r="W121" s="196"/>
      <c r="X121" s="196"/>
      <c r="Y121" s="196"/>
      <c r="Z121" s="196"/>
      <c r="AA121" s="196"/>
      <c r="AB121" s="196"/>
      <c r="AC121" s="196"/>
      <c r="AD121" s="196"/>
      <c r="AE121" s="196"/>
    </row>
    <row r="122" s="2" customFormat="1" ht="22.8" customHeight="1">
      <c r="A122" s="35"/>
      <c r="B122" s="36"/>
      <c r="C122" s="104" t="s">
        <v>185</v>
      </c>
      <c r="D122" s="37"/>
      <c r="E122" s="37"/>
      <c r="F122" s="37"/>
      <c r="G122" s="37"/>
      <c r="H122" s="37"/>
      <c r="I122" s="37"/>
      <c r="J122" s="203">
        <f>BK122</f>
        <v>0</v>
      </c>
      <c r="K122" s="37"/>
      <c r="L122" s="41"/>
      <c r="M122" s="100"/>
      <c r="N122" s="204"/>
      <c r="O122" s="101"/>
      <c r="P122" s="205">
        <f>P123</f>
        <v>0</v>
      </c>
      <c r="Q122" s="101"/>
      <c r="R122" s="205">
        <f>R123</f>
        <v>0</v>
      </c>
      <c r="S122" s="101"/>
      <c r="T122" s="206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72</v>
      </c>
      <c r="AU122" s="14" t="s">
        <v>143</v>
      </c>
      <c r="BK122" s="207">
        <f>BK123</f>
        <v>0</v>
      </c>
    </row>
    <row r="123" s="12" customFormat="1" ht="25.92" customHeight="1">
      <c r="A123" s="12"/>
      <c r="B123" s="208"/>
      <c r="C123" s="209"/>
      <c r="D123" s="210" t="s">
        <v>72</v>
      </c>
      <c r="E123" s="211" t="s">
        <v>186</v>
      </c>
      <c r="F123" s="211" t="s">
        <v>187</v>
      </c>
      <c r="G123" s="209"/>
      <c r="H123" s="209"/>
      <c r="I123" s="212"/>
      <c r="J123" s="213">
        <f>BK123</f>
        <v>0</v>
      </c>
      <c r="K123" s="209"/>
      <c r="L123" s="214"/>
      <c r="M123" s="215"/>
      <c r="N123" s="216"/>
      <c r="O123" s="216"/>
      <c r="P123" s="217">
        <f>P124+P127+P131+P133+P140</f>
        <v>0</v>
      </c>
      <c r="Q123" s="216"/>
      <c r="R123" s="217">
        <f>R124+R127+R131+R133+R140</f>
        <v>0</v>
      </c>
      <c r="S123" s="216"/>
      <c r="T123" s="218">
        <f>T124+T127+T131+T133+T140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9" t="s">
        <v>81</v>
      </c>
      <c r="AT123" s="220" t="s">
        <v>72</v>
      </c>
      <c r="AU123" s="220" t="s">
        <v>73</v>
      </c>
      <c r="AY123" s="219" t="s">
        <v>188</v>
      </c>
      <c r="BK123" s="221">
        <f>BK124+BK127+BK131+BK133+BK140</f>
        <v>0</v>
      </c>
    </row>
    <row r="124" s="12" customFormat="1" ht="22.8" customHeight="1">
      <c r="A124" s="12"/>
      <c r="B124" s="208"/>
      <c r="C124" s="209"/>
      <c r="D124" s="210" t="s">
        <v>72</v>
      </c>
      <c r="E124" s="222" t="s">
        <v>81</v>
      </c>
      <c r="F124" s="222" t="s">
        <v>189</v>
      </c>
      <c r="G124" s="209"/>
      <c r="H124" s="209"/>
      <c r="I124" s="212"/>
      <c r="J124" s="223">
        <f>BK124</f>
        <v>0</v>
      </c>
      <c r="K124" s="209"/>
      <c r="L124" s="214"/>
      <c r="M124" s="215"/>
      <c r="N124" s="216"/>
      <c r="O124" s="216"/>
      <c r="P124" s="217">
        <f>SUM(P125:P126)</f>
        <v>0</v>
      </c>
      <c r="Q124" s="216"/>
      <c r="R124" s="217">
        <f>SUM(R125:R126)</f>
        <v>0</v>
      </c>
      <c r="S124" s="216"/>
      <c r="T124" s="218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9" t="s">
        <v>81</v>
      </c>
      <c r="AT124" s="220" t="s">
        <v>72</v>
      </c>
      <c r="AU124" s="220" t="s">
        <v>81</v>
      </c>
      <c r="AY124" s="219" t="s">
        <v>188</v>
      </c>
      <c r="BK124" s="221">
        <f>SUM(BK125:BK126)</f>
        <v>0</v>
      </c>
    </row>
    <row r="125" s="2" customFormat="1" ht="49.05" customHeight="1">
      <c r="A125" s="35"/>
      <c r="B125" s="36"/>
      <c r="C125" s="224" t="s">
        <v>81</v>
      </c>
      <c r="D125" s="224" t="s">
        <v>190</v>
      </c>
      <c r="E125" s="225" t="s">
        <v>1375</v>
      </c>
      <c r="F125" s="226" t="s">
        <v>1376</v>
      </c>
      <c r="G125" s="227" t="s">
        <v>223</v>
      </c>
      <c r="H125" s="228">
        <v>75.575000000000003</v>
      </c>
      <c r="I125" s="229"/>
      <c r="J125" s="230">
        <f>ROUND(I125*H125,2)</f>
        <v>0</v>
      </c>
      <c r="K125" s="231"/>
      <c r="L125" s="41"/>
      <c r="M125" s="232" t="s">
        <v>1</v>
      </c>
      <c r="N125" s="233" t="s">
        <v>38</v>
      </c>
      <c r="O125" s="88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6" t="s">
        <v>194</v>
      </c>
      <c r="AT125" s="236" t="s">
        <v>190</v>
      </c>
      <c r="AU125" s="236" t="s">
        <v>83</v>
      </c>
      <c r="AY125" s="14" t="s">
        <v>188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4" t="s">
        <v>81</v>
      </c>
      <c r="BK125" s="237">
        <f>ROUND(I125*H125,2)</f>
        <v>0</v>
      </c>
      <c r="BL125" s="14" t="s">
        <v>194</v>
      </c>
      <c r="BM125" s="236" t="s">
        <v>83</v>
      </c>
    </row>
    <row r="126" s="2" customFormat="1" ht="24.15" customHeight="1">
      <c r="A126" s="35"/>
      <c r="B126" s="36"/>
      <c r="C126" s="224" t="s">
        <v>83</v>
      </c>
      <c r="D126" s="224" t="s">
        <v>190</v>
      </c>
      <c r="E126" s="225" t="s">
        <v>221</v>
      </c>
      <c r="F126" s="226" t="s">
        <v>222</v>
      </c>
      <c r="G126" s="227" t="s">
        <v>223</v>
      </c>
      <c r="H126" s="228">
        <v>75.575000000000003</v>
      </c>
      <c r="I126" s="229"/>
      <c r="J126" s="230">
        <f>ROUND(I126*H126,2)</f>
        <v>0</v>
      </c>
      <c r="K126" s="231"/>
      <c r="L126" s="41"/>
      <c r="M126" s="232" t="s">
        <v>1</v>
      </c>
      <c r="N126" s="233" t="s">
        <v>38</v>
      </c>
      <c r="O126" s="88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6" t="s">
        <v>194</v>
      </c>
      <c r="AT126" s="236" t="s">
        <v>190</v>
      </c>
      <c r="AU126" s="236" t="s">
        <v>83</v>
      </c>
      <c r="AY126" s="14" t="s">
        <v>188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4" t="s">
        <v>81</v>
      </c>
      <c r="BK126" s="237">
        <f>ROUND(I126*H126,2)</f>
        <v>0</v>
      </c>
      <c r="BL126" s="14" t="s">
        <v>194</v>
      </c>
      <c r="BM126" s="236" t="s">
        <v>194</v>
      </c>
    </row>
    <row r="127" s="12" customFormat="1" ht="22.8" customHeight="1">
      <c r="A127" s="12"/>
      <c r="B127" s="208"/>
      <c r="C127" s="209"/>
      <c r="D127" s="210" t="s">
        <v>72</v>
      </c>
      <c r="E127" s="222" t="s">
        <v>204</v>
      </c>
      <c r="F127" s="222" t="s">
        <v>1383</v>
      </c>
      <c r="G127" s="209"/>
      <c r="H127" s="209"/>
      <c r="I127" s="212"/>
      <c r="J127" s="223">
        <f>BK127</f>
        <v>0</v>
      </c>
      <c r="K127" s="209"/>
      <c r="L127" s="214"/>
      <c r="M127" s="215"/>
      <c r="N127" s="216"/>
      <c r="O127" s="216"/>
      <c r="P127" s="217">
        <f>SUM(P128:P130)</f>
        <v>0</v>
      </c>
      <c r="Q127" s="216"/>
      <c r="R127" s="217">
        <f>SUM(R128:R130)</f>
        <v>0</v>
      </c>
      <c r="S127" s="216"/>
      <c r="T127" s="218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81</v>
      </c>
      <c r="AT127" s="220" t="s">
        <v>72</v>
      </c>
      <c r="AU127" s="220" t="s">
        <v>81</v>
      </c>
      <c r="AY127" s="219" t="s">
        <v>188</v>
      </c>
      <c r="BK127" s="221">
        <f>SUM(BK128:BK130)</f>
        <v>0</v>
      </c>
    </row>
    <row r="128" s="2" customFormat="1" ht="37.8" customHeight="1">
      <c r="A128" s="35"/>
      <c r="B128" s="36"/>
      <c r="C128" s="224" t="s">
        <v>197</v>
      </c>
      <c r="D128" s="224" t="s">
        <v>190</v>
      </c>
      <c r="E128" s="225" t="s">
        <v>1384</v>
      </c>
      <c r="F128" s="226" t="s">
        <v>1385</v>
      </c>
      <c r="G128" s="227" t="s">
        <v>223</v>
      </c>
      <c r="H128" s="228">
        <v>75.575000000000003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38</v>
      </c>
      <c r="O128" s="88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194</v>
      </c>
      <c r="AT128" s="236" t="s">
        <v>190</v>
      </c>
      <c r="AU128" s="236" t="s">
        <v>83</v>
      </c>
      <c r="AY128" s="14" t="s">
        <v>188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194</v>
      </c>
      <c r="BM128" s="236" t="s">
        <v>200</v>
      </c>
    </row>
    <row r="129" s="2" customFormat="1" ht="76.35" customHeight="1">
      <c r="A129" s="35"/>
      <c r="B129" s="36"/>
      <c r="C129" s="224" t="s">
        <v>194</v>
      </c>
      <c r="D129" s="224" t="s">
        <v>190</v>
      </c>
      <c r="E129" s="225" t="s">
        <v>1412</v>
      </c>
      <c r="F129" s="226" t="s">
        <v>1413</v>
      </c>
      <c r="G129" s="227" t="s">
        <v>223</v>
      </c>
      <c r="H129" s="228">
        <v>75.575000000000003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38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194</v>
      </c>
      <c r="AT129" s="236" t="s">
        <v>190</v>
      </c>
      <c r="AU129" s="236" t="s">
        <v>83</v>
      </c>
      <c r="AY129" s="14" t="s">
        <v>188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194</v>
      </c>
      <c r="BM129" s="236" t="s">
        <v>203</v>
      </c>
    </row>
    <row r="130" s="2" customFormat="1" ht="14.4" customHeight="1">
      <c r="A130" s="35"/>
      <c r="B130" s="36"/>
      <c r="C130" s="238" t="s">
        <v>204</v>
      </c>
      <c r="D130" s="238" t="s">
        <v>216</v>
      </c>
      <c r="E130" s="239" t="s">
        <v>1414</v>
      </c>
      <c r="F130" s="240" t="s">
        <v>1415</v>
      </c>
      <c r="G130" s="241" t="s">
        <v>223</v>
      </c>
      <c r="H130" s="242">
        <v>10</v>
      </c>
      <c r="I130" s="243"/>
      <c r="J130" s="244">
        <f>ROUND(I130*H130,2)</f>
        <v>0</v>
      </c>
      <c r="K130" s="245"/>
      <c r="L130" s="246"/>
      <c r="M130" s="247" t="s">
        <v>1</v>
      </c>
      <c r="N130" s="248" t="s">
        <v>38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203</v>
      </c>
      <c r="AT130" s="236" t="s">
        <v>216</v>
      </c>
      <c r="AU130" s="236" t="s">
        <v>83</v>
      </c>
      <c r="AY130" s="14" t="s">
        <v>188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194</v>
      </c>
      <c r="BM130" s="236" t="s">
        <v>208</v>
      </c>
    </row>
    <row r="131" s="12" customFormat="1" ht="22.8" customHeight="1">
      <c r="A131" s="12"/>
      <c r="B131" s="208"/>
      <c r="C131" s="209"/>
      <c r="D131" s="210" t="s">
        <v>72</v>
      </c>
      <c r="E131" s="222" t="s">
        <v>220</v>
      </c>
      <c r="F131" s="222" t="s">
        <v>366</v>
      </c>
      <c r="G131" s="209"/>
      <c r="H131" s="209"/>
      <c r="I131" s="212"/>
      <c r="J131" s="223">
        <f>BK131</f>
        <v>0</v>
      </c>
      <c r="K131" s="209"/>
      <c r="L131" s="214"/>
      <c r="M131" s="215"/>
      <c r="N131" s="216"/>
      <c r="O131" s="216"/>
      <c r="P131" s="217">
        <f>P132</f>
        <v>0</v>
      </c>
      <c r="Q131" s="216"/>
      <c r="R131" s="217">
        <f>R132</f>
        <v>0</v>
      </c>
      <c r="S131" s="216"/>
      <c r="T131" s="218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9" t="s">
        <v>81</v>
      </c>
      <c r="AT131" s="220" t="s">
        <v>72</v>
      </c>
      <c r="AU131" s="220" t="s">
        <v>81</v>
      </c>
      <c r="AY131" s="219" t="s">
        <v>188</v>
      </c>
      <c r="BK131" s="221">
        <f>BK132</f>
        <v>0</v>
      </c>
    </row>
    <row r="132" s="2" customFormat="1" ht="24.15" customHeight="1">
      <c r="A132" s="35"/>
      <c r="B132" s="36"/>
      <c r="C132" s="224" t="s">
        <v>200</v>
      </c>
      <c r="D132" s="224" t="s">
        <v>190</v>
      </c>
      <c r="E132" s="225" t="s">
        <v>1416</v>
      </c>
      <c r="F132" s="226" t="s">
        <v>1417</v>
      </c>
      <c r="G132" s="227" t="s">
        <v>223</v>
      </c>
      <c r="H132" s="228">
        <v>75.575000000000003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38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194</v>
      </c>
      <c r="AT132" s="236" t="s">
        <v>190</v>
      </c>
      <c r="AU132" s="236" t="s">
        <v>83</v>
      </c>
      <c r="AY132" s="14" t="s">
        <v>188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194</v>
      </c>
      <c r="BM132" s="236" t="s">
        <v>211</v>
      </c>
    </row>
    <row r="133" s="12" customFormat="1" ht="22.8" customHeight="1">
      <c r="A133" s="12"/>
      <c r="B133" s="208"/>
      <c r="C133" s="209"/>
      <c r="D133" s="210" t="s">
        <v>72</v>
      </c>
      <c r="E133" s="222" t="s">
        <v>526</v>
      </c>
      <c r="F133" s="222" t="s">
        <v>527</v>
      </c>
      <c r="G133" s="209"/>
      <c r="H133" s="209"/>
      <c r="I133" s="212"/>
      <c r="J133" s="223">
        <f>BK133</f>
        <v>0</v>
      </c>
      <c r="K133" s="209"/>
      <c r="L133" s="214"/>
      <c r="M133" s="215"/>
      <c r="N133" s="216"/>
      <c r="O133" s="216"/>
      <c r="P133" s="217">
        <f>SUM(P134:P139)</f>
        <v>0</v>
      </c>
      <c r="Q133" s="216"/>
      <c r="R133" s="217">
        <f>SUM(R134:R139)</f>
        <v>0</v>
      </c>
      <c r="S133" s="216"/>
      <c r="T133" s="218">
        <f>SUM(T134:T139)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9" t="s">
        <v>81</v>
      </c>
      <c r="AT133" s="220" t="s">
        <v>72</v>
      </c>
      <c r="AU133" s="220" t="s">
        <v>81</v>
      </c>
      <c r="AY133" s="219" t="s">
        <v>188</v>
      </c>
      <c r="BK133" s="221">
        <f>SUM(BK134:BK139)</f>
        <v>0</v>
      </c>
    </row>
    <row r="134" s="2" customFormat="1" ht="37.8" customHeight="1">
      <c r="A134" s="35"/>
      <c r="B134" s="36"/>
      <c r="C134" s="224" t="s">
        <v>212</v>
      </c>
      <c r="D134" s="224" t="s">
        <v>190</v>
      </c>
      <c r="E134" s="225" t="s">
        <v>1418</v>
      </c>
      <c r="F134" s="226" t="s">
        <v>1419</v>
      </c>
      <c r="G134" s="227" t="s">
        <v>207</v>
      </c>
      <c r="H134" s="228">
        <v>21.917000000000002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38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194</v>
      </c>
      <c r="AT134" s="236" t="s">
        <v>190</v>
      </c>
      <c r="AU134" s="236" t="s">
        <v>83</v>
      </c>
      <c r="AY134" s="14" t="s">
        <v>188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194</v>
      </c>
      <c r="BM134" s="236" t="s">
        <v>215</v>
      </c>
    </row>
    <row r="135" s="2" customFormat="1" ht="37.8" customHeight="1">
      <c r="A135" s="35"/>
      <c r="B135" s="36"/>
      <c r="C135" s="224" t="s">
        <v>203</v>
      </c>
      <c r="D135" s="224" t="s">
        <v>190</v>
      </c>
      <c r="E135" s="225" t="s">
        <v>1398</v>
      </c>
      <c r="F135" s="226" t="s">
        <v>1399</v>
      </c>
      <c r="G135" s="227" t="s">
        <v>207</v>
      </c>
      <c r="H135" s="228">
        <v>21.917000000000002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38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194</v>
      </c>
      <c r="AT135" s="236" t="s">
        <v>190</v>
      </c>
      <c r="AU135" s="236" t="s">
        <v>83</v>
      </c>
      <c r="AY135" s="14" t="s">
        <v>188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194</v>
      </c>
      <c r="BM135" s="236" t="s">
        <v>219</v>
      </c>
    </row>
    <row r="136" s="2" customFormat="1" ht="37.8" customHeight="1">
      <c r="A136" s="35"/>
      <c r="B136" s="36"/>
      <c r="C136" s="224" t="s">
        <v>220</v>
      </c>
      <c r="D136" s="224" t="s">
        <v>190</v>
      </c>
      <c r="E136" s="225" t="s">
        <v>1400</v>
      </c>
      <c r="F136" s="226" t="s">
        <v>1401</v>
      </c>
      <c r="G136" s="227" t="s">
        <v>207</v>
      </c>
      <c r="H136" s="228">
        <v>416.423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38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194</v>
      </c>
      <c r="AT136" s="236" t="s">
        <v>190</v>
      </c>
      <c r="AU136" s="236" t="s">
        <v>83</v>
      </c>
      <c r="AY136" s="14" t="s">
        <v>188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194</v>
      </c>
      <c r="BM136" s="236" t="s">
        <v>224</v>
      </c>
    </row>
    <row r="137" s="2" customFormat="1" ht="49.05" customHeight="1">
      <c r="A137" s="35"/>
      <c r="B137" s="36"/>
      <c r="C137" s="224" t="s">
        <v>208</v>
      </c>
      <c r="D137" s="224" t="s">
        <v>190</v>
      </c>
      <c r="E137" s="225" t="s">
        <v>1420</v>
      </c>
      <c r="F137" s="226" t="s">
        <v>1421</v>
      </c>
      <c r="G137" s="227" t="s">
        <v>207</v>
      </c>
      <c r="H137" s="228">
        <v>49.399999999999999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38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194</v>
      </c>
      <c r="AT137" s="236" t="s">
        <v>190</v>
      </c>
      <c r="AU137" s="236" t="s">
        <v>83</v>
      </c>
      <c r="AY137" s="14" t="s">
        <v>188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194</v>
      </c>
      <c r="BM137" s="236" t="s">
        <v>228</v>
      </c>
    </row>
    <row r="138" s="2" customFormat="1" ht="37.8" customHeight="1">
      <c r="A138" s="35"/>
      <c r="B138" s="36"/>
      <c r="C138" s="224" t="s">
        <v>229</v>
      </c>
      <c r="D138" s="224" t="s">
        <v>190</v>
      </c>
      <c r="E138" s="225" t="s">
        <v>1405</v>
      </c>
      <c r="F138" s="226" t="s">
        <v>1406</v>
      </c>
      <c r="G138" s="227" t="s">
        <v>207</v>
      </c>
      <c r="H138" s="228">
        <v>2.6000000000000001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38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194</v>
      </c>
      <c r="AT138" s="236" t="s">
        <v>190</v>
      </c>
      <c r="AU138" s="236" t="s">
        <v>83</v>
      </c>
      <c r="AY138" s="14" t="s">
        <v>188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194</v>
      </c>
      <c r="BM138" s="236" t="s">
        <v>232</v>
      </c>
    </row>
    <row r="139" s="2" customFormat="1" ht="37.8" customHeight="1">
      <c r="A139" s="35"/>
      <c r="B139" s="36"/>
      <c r="C139" s="224" t="s">
        <v>211</v>
      </c>
      <c r="D139" s="224" t="s">
        <v>190</v>
      </c>
      <c r="E139" s="225" t="s">
        <v>1409</v>
      </c>
      <c r="F139" s="226" t="s">
        <v>1410</v>
      </c>
      <c r="G139" s="227" t="s">
        <v>207</v>
      </c>
      <c r="H139" s="228">
        <v>21.917000000000002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38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194</v>
      </c>
      <c r="AT139" s="236" t="s">
        <v>190</v>
      </c>
      <c r="AU139" s="236" t="s">
        <v>83</v>
      </c>
      <c r="AY139" s="14" t="s">
        <v>188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194</v>
      </c>
      <c r="BM139" s="236" t="s">
        <v>236</v>
      </c>
    </row>
    <row r="140" s="12" customFormat="1" ht="22.8" customHeight="1">
      <c r="A140" s="12"/>
      <c r="B140" s="208"/>
      <c r="C140" s="209"/>
      <c r="D140" s="210" t="s">
        <v>72</v>
      </c>
      <c r="E140" s="222" t="s">
        <v>542</v>
      </c>
      <c r="F140" s="222" t="s">
        <v>543</v>
      </c>
      <c r="G140" s="209"/>
      <c r="H140" s="209"/>
      <c r="I140" s="212"/>
      <c r="J140" s="223">
        <f>BK140</f>
        <v>0</v>
      </c>
      <c r="K140" s="209"/>
      <c r="L140" s="214"/>
      <c r="M140" s="215"/>
      <c r="N140" s="216"/>
      <c r="O140" s="216"/>
      <c r="P140" s="217">
        <f>P141</f>
        <v>0</v>
      </c>
      <c r="Q140" s="216"/>
      <c r="R140" s="217">
        <f>R141</f>
        <v>0</v>
      </c>
      <c r="S140" s="216"/>
      <c r="T140" s="218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9" t="s">
        <v>81</v>
      </c>
      <c r="AT140" s="220" t="s">
        <v>72</v>
      </c>
      <c r="AU140" s="220" t="s">
        <v>81</v>
      </c>
      <c r="AY140" s="219" t="s">
        <v>188</v>
      </c>
      <c r="BK140" s="221">
        <f>BK141</f>
        <v>0</v>
      </c>
    </row>
    <row r="141" s="2" customFormat="1" ht="37.8" customHeight="1">
      <c r="A141" s="35"/>
      <c r="B141" s="36"/>
      <c r="C141" s="224" t="s">
        <v>237</v>
      </c>
      <c r="D141" s="224" t="s">
        <v>190</v>
      </c>
      <c r="E141" s="225" t="s">
        <v>1422</v>
      </c>
      <c r="F141" s="226" t="s">
        <v>1423</v>
      </c>
      <c r="G141" s="227" t="s">
        <v>207</v>
      </c>
      <c r="H141" s="228">
        <v>30.326000000000001</v>
      </c>
      <c r="I141" s="229"/>
      <c r="J141" s="230">
        <f>ROUND(I141*H141,2)</f>
        <v>0</v>
      </c>
      <c r="K141" s="231"/>
      <c r="L141" s="41"/>
      <c r="M141" s="254" t="s">
        <v>1</v>
      </c>
      <c r="N141" s="255" t="s">
        <v>38</v>
      </c>
      <c r="O141" s="251"/>
      <c r="P141" s="252">
        <f>O141*H141</f>
        <v>0</v>
      </c>
      <c r="Q141" s="252">
        <v>0</v>
      </c>
      <c r="R141" s="252">
        <f>Q141*H141</f>
        <v>0</v>
      </c>
      <c r="S141" s="252">
        <v>0</v>
      </c>
      <c r="T141" s="25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194</v>
      </c>
      <c r="AT141" s="236" t="s">
        <v>190</v>
      </c>
      <c r="AU141" s="236" t="s">
        <v>83</v>
      </c>
      <c r="AY141" s="14" t="s">
        <v>188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194</v>
      </c>
      <c r="BM141" s="236" t="s">
        <v>240</v>
      </c>
    </row>
    <row r="142" s="2" customFormat="1" ht="6.96" customHeight="1">
      <c r="A142" s="35"/>
      <c r="B142" s="63"/>
      <c r="C142" s="64"/>
      <c r="D142" s="64"/>
      <c r="E142" s="64"/>
      <c r="F142" s="64"/>
      <c r="G142" s="64"/>
      <c r="H142" s="64"/>
      <c r="I142" s="64"/>
      <c r="J142" s="64"/>
      <c r="K142" s="64"/>
      <c r="L142" s="41"/>
      <c r="M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</sheetData>
  <sheetProtection sheet="1" autoFilter="0" formatColumns="0" formatRows="0" objects="1" scenarios="1" spinCount="100000" saltValue="n8qOk4Xh9BrLGUGl0sBKawTonP/K+G0TB5brOZLQYY7werXVKRcFFEZgy5gW3oTc+Imc58I5K8net6P083PTYw==" hashValue="thRhmWoDoZW8HDOOU/BsKiX08FvLBFzUmlRSCr+Ht9qGvF9v32ov3iJsNS5GhIAYDLIaHJ82Hj/lIUo8pInAGQ==" algorithmName="SHA-512" password="CC35"/>
  <autoFilter ref="C121:K14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136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3.25" customHeight="1">
      <c r="B7" s="17"/>
      <c r="E7" s="148" t="str">
        <f>'Rekapitulace stavby'!K6</f>
        <v>RZP PODBOŘANY ON - PD - CELKOVÁ OPRAVA VČETNĚ PLYNOFIKACE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137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1424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16. 11. 2020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47" t="s">
        <v>26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26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26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ROUND((SUM(BE121:BE141)),  2)</f>
        <v>0</v>
      </c>
      <c r="G33" s="35"/>
      <c r="H33" s="35"/>
      <c r="I33" s="161">
        <v>0.20999999999999999</v>
      </c>
      <c r="J33" s="160">
        <f>ROUND(((SUM(BE121:BE141))*I33),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ROUND((SUM(BF121:BF141)),  2)</f>
        <v>0</v>
      </c>
      <c r="G34" s="35"/>
      <c r="H34" s="35"/>
      <c r="I34" s="161">
        <v>0.14999999999999999</v>
      </c>
      <c r="J34" s="160">
        <f>ROUND(((SUM(BF121:BF141))*I34),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ROUND((SUM(BG121:BG141)),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ROUND((SUM(BH121:BH141)),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ROUND((SUM(BI121:BI141)),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139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0" t="str">
        <f>E7</f>
        <v>RZP PODBOŘANY ON - PD - CELKOVÁ OPRAVA VČETNĚ PLYNOFIKACE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137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D.1.3.3 - Nová betonová p...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16. 11. 2020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140</v>
      </c>
      <c r="D94" s="182"/>
      <c r="E94" s="182"/>
      <c r="F94" s="182"/>
      <c r="G94" s="182"/>
      <c r="H94" s="182"/>
      <c r="I94" s="182"/>
      <c r="J94" s="183" t="s">
        <v>141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142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143</v>
      </c>
    </row>
    <row r="97" s="9" customFormat="1" ht="24.96" customHeight="1">
      <c r="A97" s="9"/>
      <c r="B97" s="185"/>
      <c r="C97" s="186"/>
      <c r="D97" s="187" t="s">
        <v>144</v>
      </c>
      <c r="E97" s="188"/>
      <c r="F97" s="188"/>
      <c r="G97" s="188"/>
      <c r="H97" s="188"/>
      <c r="I97" s="188"/>
      <c r="J97" s="189">
        <f>J122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145</v>
      </c>
      <c r="E98" s="193"/>
      <c r="F98" s="193"/>
      <c r="G98" s="193"/>
      <c r="H98" s="193"/>
      <c r="I98" s="193"/>
      <c r="J98" s="194">
        <f>J123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1"/>
      <c r="C99" s="130"/>
      <c r="D99" s="192" t="s">
        <v>1374</v>
      </c>
      <c r="E99" s="193"/>
      <c r="F99" s="193"/>
      <c r="G99" s="193"/>
      <c r="H99" s="193"/>
      <c r="I99" s="193"/>
      <c r="J99" s="194">
        <f>J125</f>
        <v>0</v>
      </c>
      <c r="K99" s="130"/>
      <c r="L99" s="19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1"/>
      <c r="C100" s="130"/>
      <c r="D100" s="192" t="s">
        <v>151</v>
      </c>
      <c r="E100" s="193"/>
      <c r="F100" s="193"/>
      <c r="G100" s="193"/>
      <c r="H100" s="193"/>
      <c r="I100" s="193"/>
      <c r="J100" s="194">
        <f>J130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153</v>
      </c>
      <c r="E101" s="193"/>
      <c r="F101" s="193"/>
      <c r="G101" s="193"/>
      <c r="H101" s="193"/>
      <c r="I101" s="193"/>
      <c r="J101" s="194">
        <f>J140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173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3.25" customHeight="1">
      <c r="A111" s="35"/>
      <c r="B111" s="36"/>
      <c r="C111" s="37"/>
      <c r="D111" s="37"/>
      <c r="E111" s="180" t="str">
        <f>E7</f>
        <v>RZP PODBOŘANY ON - PD - CELKOVÁ OPRAVA VČETNĚ PLYNOFIKACE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137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D.1.3.3 - Nová betonová p...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 xml:space="preserve"> </v>
      </c>
      <c r="G115" s="37"/>
      <c r="H115" s="37"/>
      <c r="I115" s="29" t="s">
        <v>22</v>
      </c>
      <c r="J115" s="76" t="str">
        <f>IF(J12="","",J12)</f>
        <v>16. 11. 2020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 xml:space="preserve"> </v>
      </c>
      <c r="G117" s="37"/>
      <c r="H117" s="37"/>
      <c r="I117" s="29" t="s">
        <v>29</v>
      </c>
      <c r="J117" s="33" t="str">
        <f>E21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31</v>
      </c>
      <c r="J118" s="33" t="str">
        <f>E24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6"/>
      <c r="B120" s="197"/>
      <c r="C120" s="198" t="s">
        <v>174</v>
      </c>
      <c r="D120" s="199" t="s">
        <v>58</v>
      </c>
      <c r="E120" s="199" t="s">
        <v>54</v>
      </c>
      <c r="F120" s="199" t="s">
        <v>55</v>
      </c>
      <c r="G120" s="199" t="s">
        <v>175</v>
      </c>
      <c r="H120" s="199" t="s">
        <v>176</v>
      </c>
      <c r="I120" s="199" t="s">
        <v>177</v>
      </c>
      <c r="J120" s="200" t="s">
        <v>141</v>
      </c>
      <c r="K120" s="201" t="s">
        <v>178</v>
      </c>
      <c r="L120" s="202"/>
      <c r="M120" s="97" t="s">
        <v>1</v>
      </c>
      <c r="N120" s="98" t="s">
        <v>37</v>
      </c>
      <c r="O120" s="98" t="s">
        <v>179</v>
      </c>
      <c r="P120" s="98" t="s">
        <v>180</v>
      </c>
      <c r="Q120" s="98" t="s">
        <v>181</v>
      </c>
      <c r="R120" s="98" t="s">
        <v>182</v>
      </c>
      <c r="S120" s="98" t="s">
        <v>183</v>
      </c>
      <c r="T120" s="99" t="s">
        <v>184</v>
      </c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</row>
    <row r="121" s="2" customFormat="1" ht="22.8" customHeight="1">
      <c r="A121" s="35"/>
      <c r="B121" s="36"/>
      <c r="C121" s="104" t="s">
        <v>185</v>
      </c>
      <c r="D121" s="37"/>
      <c r="E121" s="37"/>
      <c r="F121" s="37"/>
      <c r="G121" s="37"/>
      <c r="H121" s="37"/>
      <c r="I121" s="37"/>
      <c r="J121" s="203">
        <f>BK121</f>
        <v>0</v>
      </c>
      <c r="K121" s="37"/>
      <c r="L121" s="41"/>
      <c r="M121" s="100"/>
      <c r="N121" s="204"/>
      <c r="O121" s="101"/>
      <c r="P121" s="205">
        <f>P122</f>
        <v>0</v>
      </c>
      <c r="Q121" s="101"/>
      <c r="R121" s="205">
        <f>R122</f>
        <v>0</v>
      </c>
      <c r="S121" s="101"/>
      <c r="T121" s="206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143</v>
      </c>
      <c r="BK121" s="207">
        <f>BK122</f>
        <v>0</v>
      </c>
    </row>
    <row r="122" s="12" customFormat="1" ht="25.92" customHeight="1">
      <c r="A122" s="12"/>
      <c r="B122" s="208"/>
      <c r="C122" s="209"/>
      <c r="D122" s="210" t="s">
        <v>72</v>
      </c>
      <c r="E122" s="211" t="s">
        <v>186</v>
      </c>
      <c r="F122" s="211" t="s">
        <v>187</v>
      </c>
      <c r="G122" s="209"/>
      <c r="H122" s="209"/>
      <c r="I122" s="212"/>
      <c r="J122" s="213">
        <f>BK122</f>
        <v>0</v>
      </c>
      <c r="K122" s="209"/>
      <c r="L122" s="214"/>
      <c r="M122" s="215"/>
      <c r="N122" s="216"/>
      <c r="O122" s="216"/>
      <c r="P122" s="217">
        <f>P123+P125+P130+P140</f>
        <v>0</v>
      </c>
      <c r="Q122" s="216"/>
      <c r="R122" s="217">
        <f>R123+R125+R130+R140</f>
        <v>0</v>
      </c>
      <c r="S122" s="216"/>
      <c r="T122" s="218">
        <f>T123+T125+T130+T140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9" t="s">
        <v>81</v>
      </c>
      <c r="AT122" s="220" t="s">
        <v>72</v>
      </c>
      <c r="AU122" s="220" t="s">
        <v>73</v>
      </c>
      <c r="AY122" s="219" t="s">
        <v>188</v>
      </c>
      <c r="BK122" s="221">
        <f>BK123+BK125+BK130+BK140</f>
        <v>0</v>
      </c>
    </row>
    <row r="123" s="12" customFormat="1" ht="22.8" customHeight="1">
      <c r="A123" s="12"/>
      <c r="B123" s="208"/>
      <c r="C123" s="209"/>
      <c r="D123" s="210" t="s">
        <v>72</v>
      </c>
      <c r="E123" s="222" t="s">
        <v>81</v>
      </c>
      <c r="F123" s="222" t="s">
        <v>189</v>
      </c>
      <c r="G123" s="209"/>
      <c r="H123" s="209"/>
      <c r="I123" s="212"/>
      <c r="J123" s="223">
        <f>BK123</f>
        <v>0</v>
      </c>
      <c r="K123" s="209"/>
      <c r="L123" s="214"/>
      <c r="M123" s="215"/>
      <c r="N123" s="216"/>
      <c r="O123" s="216"/>
      <c r="P123" s="217">
        <f>P124</f>
        <v>0</v>
      </c>
      <c r="Q123" s="216"/>
      <c r="R123" s="217">
        <f>R124</f>
        <v>0</v>
      </c>
      <c r="S123" s="216"/>
      <c r="T123" s="218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9" t="s">
        <v>81</v>
      </c>
      <c r="AT123" s="220" t="s">
        <v>72</v>
      </c>
      <c r="AU123" s="220" t="s">
        <v>81</v>
      </c>
      <c r="AY123" s="219" t="s">
        <v>188</v>
      </c>
      <c r="BK123" s="221">
        <f>BK124</f>
        <v>0</v>
      </c>
    </row>
    <row r="124" s="2" customFormat="1" ht="24.15" customHeight="1">
      <c r="A124" s="35"/>
      <c r="B124" s="36"/>
      <c r="C124" s="224" t="s">
        <v>81</v>
      </c>
      <c r="D124" s="224" t="s">
        <v>190</v>
      </c>
      <c r="E124" s="225" t="s">
        <v>221</v>
      </c>
      <c r="F124" s="226" t="s">
        <v>222</v>
      </c>
      <c r="G124" s="227" t="s">
        <v>223</v>
      </c>
      <c r="H124" s="228">
        <v>176.50899999999999</v>
      </c>
      <c r="I124" s="229"/>
      <c r="J124" s="230">
        <f>ROUND(I124*H124,2)</f>
        <v>0</v>
      </c>
      <c r="K124" s="231"/>
      <c r="L124" s="41"/>
      <c r="M124" s="232" t="s">
        <v>1</v>
      </c>
      <c r="N124" s="233" t="s">
        <v>38</v>
      </c>
      <c r="O124" s="88"/>
      <c r="P124" s="234">
        <f>O124*H124</f>
        <v>0</v>
      </c>
      <c r="Q124" s="234">
        <v>0</v>
      </c>
      <c r="R124" s="234">
        <f>Q124*H124</f>
        <v>0</v>
      </c>
      <c r="S124" s="234">
        <v>0</v>
      </c>
      <c r="T124" s="23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6" t="s">
        <v>194</v>
      </c>
      <c r="AT124" s="236" t="s">
        <v>190</v>
      </c>
      <c r="AU124" s="236" t="s">
        <v>83</v>
      </c>
      <c r="AY124" s="14" t="s">
        <v>188</v>
      </c>
      <c r="BE124" s="237">
        <f>IF(N124="základní",J124,0)</f>
        <v>0</v>
      </c>
      <c r="BF124" s="237">
        <f>IF(N124="snížená",J124,0)</f>
        <v>0</v>
      </c>
      <c r="BG124" s="237">
        <f>IF(N124="zákl. přenesená",J124,0)</f>
        <v>0</v>
      </c>
      <c r="BH124" s="237">
        <f>IF(N124="sníž. přenesená",J124,0)</f>
        <v>0</v>
      </c>
      <c r="BI124" s="237">
        <f>IF(N124="nulová",J124,0)</f>
        <v>0</v>
      </c>
      <c r="BJ124" s="14" t="s">
        <v>81</v>
      </c>
      <c r="BK124" s="237">
        <f>ROUND(I124*H124,2)</f>
        <v>0</v>
      </c>
      <c r="BL124" s="14" t="s">
        <v>194</v>
      </c>
      <c r="BM124" s="236" t="s">
        <v>83</v>
      </c>
    </row>
    <row r="125" s="12" customFormat="1" ht="22.8" customHeight="1">
      <c r="A125" s="12"/>
      <c r="B125" s="208"/>
      <c r="C125" s="209"/>
      <c r="D125" s="210" t="s">
        <v>72</v>
      </c>
      <c r="E125" s="222" t="s">
        <v>204</v>
      </c>
      <c r="F125" s="222" t="s">
        <v>1383</v>
      </c>
      <c r="G125" s="209"/>
      <c r="H125" s="209"/>
      <c r="I125" s="212"/>
      <c r="J125" s="223">
        <f>BK125</f>
        <v>0</v>
      </c>
      <c r="K125" s="209"/>
      <c r="L125" s="214"/>
      <c r="M125" s="215"/>
      <c r="N125" s="216"/>
      <c r="O125" s="216"/>
      <c r="P125" s="217">
        <f>SUM(P126:P129)</f>
        <v>0</v>
      </c>
      <c r="Q125" s="216"/>
      <c r="R125" s="217">
        <f>SUM(R126:R129)</f>
        <v>0</v>
      </c>
      <c r="S125" s="216"/>
      <c r="T125" s="218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9" t="s">
        <v>81</v>
      </c>
      <c r="AT125" s="220" t="s">
        <v>72</v>
      </c>
      <c r="AU125" s="220" t="s">
        <v>81</v>
      </c>
      <c r="AY125" s="219" t="s">
        <v>188</v>
      </c>
      <c r="BK125" s="221">
        <f>SUM(BK126:BK129)</f>
        <v>0</v>
      </c>
    </row>
    <row r="126" s="2" customFormat="1" ht="37.8" customHeight="1">
      <c r="A126" s="35"/>
      <c r="B126" s="36"/>
      <c r="C126" s="224" t="s">
        <v>83</v>
      </c>
      <c r="D126" s="224" t="s">
        <v>190</v>
      </c>
      <c r="E126" s="225" t="s">
        <v>1384</v>
      </c>
      <c r="F126" s="226" t="s">
        <v>1385</v>
      </c>
      <c r="G126" s="227" t="s">
        <v>223</v>
      </c>
      <c r="H126" s="228">
        <v>176.50899999999999</v>
      </c>
      <c r="I126" s="229"/>
      <c r="J126" s="230">
        <f>ROUND(I126*H126,2)</f>
        <v>0</v>
      </c>
      <c r="K126" s="231"/>
      <c r="L126" s="41"/>
      <c r="M126" s="232" t="s">
        <v>1</v>
      </c>
      <c r="N126" s="233" t="s">
        <v>38</v>
      </c>
      <c r="O126" s="88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6" t="s">
        <v>194</v>
      </c>
      <c r="AT126" s="236" t="s">
        <v>190</v>
      </c>
      <c r="AU126" s="236" t="s">
        <v>83</v>
      </c>
      <c r="AY126" s="14" t="s">
        <v>188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4" t="s">
        <v>81</v>
      </c>
      <c r="BK126" s="237">
        <f>ROUND(I126*H126,2)</f>
        <v>0</v>
      </c>
      <c r="BL126" s="14" t="s">
        <v>194</v>
      </c>
      <c r="BM126" s="236" t="s">
        <v>194</v>
      </c>
    </row>
    <row r="127" s="2" customFormat="1" ht="76.35" customHeight="1">
      <c r="A127" s="35"/>
      <c r="B127" s="36"/>
      <c r="C127" s="224" t="s">
        <v>197</v>
      </c>
      <c r="D127" s="224" t="s">
        <v>190</v>
      </c>
      <c r="E127" s="225" t="s">
        <v>1412</v>
      </c>
      <c r="F127" s="226" t="s">
        <v>1413</v>
      </c>
      <c r="G127" s="227" t="s">
        <v>223</v>
      </c>
      <c r="H127" s="228">
        <v>176.50899999999999</v>
      </c>
      <c r="I127" s="229"/>
      <c r="J127" s="230">
        <f>ROUND(I127*H127,2)</f>
        <v>0</v>
      </c>
      <c r="K127" s="231"/>
      <c r="L127" s="41"/>
      <c r="M127" s="232" t="s">
        <v>1</v>
      </c>
      <c r="N127" s="233" t="s">
        <v>38</v>
      </c>
      <c r="O127" s="88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6" t="s">
        <v>194</v>
      </c>
      <c r="AT127" s="236" t="s">
        <v>190</v>
      </c>
      <c r="AU127" s="236" t="s">
        <v>83</v>
      </c>
      <c r="AY127" s="14" t="s">
        <v>188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4" t="s">
        <v>81</v>
      </c>
      <c r="BK127" s="237">
        <f>ROUND(I127*H127,2)</f>
        <v>0</v>
      </c>
      <c r="BL127" s="14" t="s">
        <v>194</v>
      </c>
      <c r="BM127" s="236" t="s">
        <v>200</v>
      </c>
    </row>
    <row r="128" s="2" customFormat="1" ht="14.4" customHeight="1">
      <c r="A128" s="35"/>
      <c r="B128" s="36"/>
      <c r="C128" s="238" t="s">
        <v>194</v>
      </c>
      <c r="D128" s="238" t="s">
        <v>216</v>
      </c>
      <c r="E128" s="239" t="s">
        <v>1390</v>
      </c>
      <c r="F128" s="240" t="s">
        <v>1391</v>
      </c>
      <c r="G128" s="241" t="s">
        <v>223</v>
      </c>
      <c r="H128" s="242">
        <v>180.03899999999999</v>
      </c>
      <c r="I128" s="243"/>
      <c r="J128" s="244">
        <f>ROUND(I128*H128,2)</f>
        <v>0</v>
      </c>
      <c r="K128" s="245"/>
      <c r="L128" s="246"/>
      <c r="M128" s="247" t="s">
        <v>1</v>
      </c>
      <c r="N128" s="248" t="s">
        <v>38</v>
      </c>
      <c r="O128" s="88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203</v>
      </c>
      <c r="AT128" s="236" t="s">
        <v>216</v>
      </c>
      <c r="AU128" s="236" t="s">
        <v>83</v>
      </c>
      <c r="AY128" s="14" t="s">
        <v>188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194</v>
      </c>
      <c r="BM128" s="236" t="s">
        <v>203</v>
      </c>
    </row>
    <row r="129" s="2" customFormat="1" ht="37.8" customHeight="1">
      <c r="A129" s="35"/>
      <c r="B129" s="36"/>
      <c r="C129" s="224" t="s">
        <v>204</v>
      </c>
      <c r="D129" s="224" t="s">
        <v>190</v>
      </c>
      <c r="E129" s="225" t="s">
        <v>1425</v>
      </c>
      <c r="F129" s="226" t="s">
        <v>1426</v>
      </c>
      <c r="G129" s="227" t="s">
        <v>223</v>
      </c>
      <c r="H129" s="228">
        <v>176.50899999999999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38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194</v>
      </c>
      <c r="AT129" s="236" t="s">
        <v>190</v>
      </c>
      <c r="AU129" s="236" t="s">
        <v>83</v>
      </c>
      <c r="AY129" s="14" t="s">
        <v>188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194</v>
      </c>
      <c r="BM129" s="236" t="s">
        <v>208</v>
      </c>
    </row>
    <row r="130" s="12" customFormat="1" ht="22.8" customHeight="1">
      <c r="A130" s="12"/>
      <c r="B130" s="208"/>
      <c r="C130" s="209"/>
      <c r="D130" s="210" t="s">
        <v>72</v>
      </c>
      <c r="E130" s="222" t="s">
        <v>220</v>
      </c>
      <c r="F130" s="222" t="s">
        <v>366</v>
      </c>
      <c r="G130" s="209"/>
      <c r="H130" s="209"/>
      <c r="I130" s="212"/>
      <c r="J130" s="223">
        <f>BK130</f>
        <v>0</v>
      </c>
      <c r="K130" s="209"/>
      <c r="L130" s="214"/>
      <c r="M130" s="215"/>
      <c r="N130" s="216"/>
      <c r="O130" s="216"/>
      <c r="P130" s="217">
        <f>SUM(P131:P139)</f>
        <v>0</v>
      </c>
      <c r="Q130" s="216"/>
      <c r="R130" s="217">
        <f>SUM(R131:R139)</f>
        <v>0</v>
      </c>
      <c r="S130" s="216"/>
      <c r="T130" s="218">
        <f>SUM(T131:T139)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9" t="s">
        <v>81</v>
      </c>
      <c r="AT130" s="220" t="s">
        <v>72</v>
      </c>
      <c r="AU130" s="220" t="s">
        <v>81</v>
      </c>
      <c r="AY130" s="219" t="s">
        <v>188</v>
      </c>
      <c r="BK130" s="221">
        <f>SUM(BK131:BK139)</f>
        <v>0</v>
      </c>
    </row>
    <row r="131" s="2" customFormat="1" ht="49.05" customHeight="1">
      <c r="A131" s="35"/>
      <c r="B131" s="36"/>
      <c r="C131" s="224" t="s">
        <v>200</v>
      </c>
      <c r="D131" s="224" t="s">
        <v>190</v>
      </c>
      <c r="E131" s="225" t="s">
        <v>1427</v>
      </c>
      <c r="F131" s="226" t="s">
        <v>1428</v>
      </c>
      <c r="G131" s="227" t="s">
        <v>235</v>
      </c>
      <c r="H131" s="228">
        <v>17.399999999999999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38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194</v>
      </c>
      <c r="AT131" s="236" t="s">
        <v>190</v>
      </c>
      <c r="AU131" s="236" t="s">
        <v>83</v>
      </c>
      <c r="AY131" s="14" t="s">
        <v>188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194</v>
      </c>
      <c r="BM131" s="236" t="s">
        <v>211</v>
      </c>
    </row>
    <row r="132" s="2" customFormat="1" ht="14.4" customHeight="1">
      <c r="A132" s="35"/>
      <c r="B132" s="36"/>
      <c r="C132" s="238" t="s">
        <v>212</v>
      </c>
      <c r="D132" s="238" t="s">
        <v>216</v>
      </c>
      <c r="E132" s="239" t="s">
        <v>1429</v>
      </c>
      <c r="F132" s="240" t="s">
        <v>1430</v>
      </c>
      <c r="G132" s="241" t="s">
        <v>235</v>
      </c>
      <c r="H132" s="242">
        <v>17.574000000000002</v>
      </c>
      <c r="I132" s="243"/>
      <c r="J132" s="244">
        <f>ROUND(I132*H132,2)</f>
        <v>0</v>
      </c>
      <c r="K132" s="245"/>
      <c r="L132" s="246"/>
      <c r="M132" s="247" t="s">
        <v>1</v>
      </c>
      <c r="N132" s="248" t="s">
        <v>38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203</v>
      </c>
      <c r="AT132" s="236" t="s">
        <v>216</v>
      </c>
      <c r="AU132" s="236" t="s">
        <v>83</v>
      </c>
      <c r="AY132" s="14" t="s">
        <v>188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194</v>
      </c>
      <c r="BM132" s="236" t="s">
        <v>215</v>
      </c>
    </row>
    <row r="133" s="2" customFormat="1" ht="49.05" customHeight="1">
      <c r="A133" s="35"/>
      <c r="B133" s="36"/>
      <c r="C133" s="224" t="s">
        <v>203</v>
      </c>
      <c r="D133" s="224" t="s">
        <v>190</v>
      </c>
      <c r="E133" s="225" t="s">
        <v>1431</v>
      </c>
      <c r="F133" s="226" t="s">
        <v>1432</v>
      </c>
      <c r="G133" s="227" t="s">
        <v>235</v>
      </c>
      <c r="H133" s="228">
        <v>50.039999999999999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38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194</v>
      </c>
      <c r="AT133" s="236" t="s">
        <v>190</v>
      </c>
      <c r="AU133" s="236" t="s">
        <v>83</v>
      </c>
      <c r="AY133" s="14" t="s">
        <v>188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194</v>
      </c>
      <c r="BM133" s="236" t="s">
        <v>219</v>
      </c>
    </row>
    <row r="134" s="2" customFormat="1" ht="14.4" customHeight="1">
      <c r="A134" s="35"/>
      <c r="B134" s="36"/>
      <c r="C134" s="238" t="s">
        <v>220</v>
      </c>
      <c r="D134" s="238" t="s">
        <v>216</v>
      </c>
      <c r="E134" s="239" t="s">
        <v>1433</v>
      </c>
      <c r="F134" s="240" t="s">
        <v>1434</v>
      </c>
      <c r="G134" s="241" t="s">
        <v>235</v>
      </c>
      <c r="H134" s="242">
        <v>50.539999999999999</v>
      </c>
      <c r="I134" s="243"/>
      <c r="J134" s="244">
        <f>ROUND(I134*H134,2)</f>
        <v>0</v>
      </c>
      <c r="K134" s="245"/>
      <c r="L134" s="246"/>
      <c r="M134" s="247" t="s">
        <v>1</v>
      </c>
      <c r="N134" s="248" t="s">
        <v>38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203</v>
      </c>
      <c r="AT134" s="236" t="s">
        <v>216</v>
      </c>
      <c r="AU134" s="236" t="s">
        <v>83</v>
      </c>
      <c r="AY134" s="14" t="s">
        <v>188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194</v>
      </c>
      <c r="BM134" s="236" t="s">
        <v>224</v>
      </c>
    </row>
    <row r="135" s="2" customFormat="1" ht="24.15" customHeight="1">
      <c r="A135" s="35"/>
      <c r="B135" s="36"/>
      <c r="C135" s="224" t="s">
        <v>208</v>
      </c>
      <c r="D135" s="224" t="s">
        <v>190</v>
      </c>
      <c r="E135" s="225" t="s">
        <v>1416</v>
      </c>
      <c r="F135" s="226" t="s">
        <v>1417</v>
      </c>
      <c r="G135" s="227" t="s">
        <v>223</v>
      </c>
      <c r="H135" s="228">
        <v>176.50899999999999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38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194</v>
      </c>
      <c r="AT135" s="236" t="s">
        <v>190</v>
      </c>
      <c r="AU135" s="236" t="s">
        <v>83</v>
      </c>
      <c r="AY135" s="14" t="s">
        <v>188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194</v>
      </c>
      <c r="BM135" s="236" t="s">
        <v>228</v>
      </c>
    </row>
    <row r="136" s="2" customFormat="1" ht="37.8" customHeight="1">
      <c r="A136" s="35"/>
      <c r="B136" s="36"/>
      <c r="C136" s="224" t="s">
        <v>229</v>
      </c>
      <c r="D136" s="224" t="s">
        <v>190</v>
      </c>
      <c r="E136" s="225" t="s">
        <v>1435</v>
      </c>
      <c r="F136" s="226" t="s">
        <v>1436</v>
      </c>
      <c r="G136" s="227" t="s">
        <v>235</v>
      </c>
      <c r="H136" s="228">
        <v>30.68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38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194</v>
      </c>
      <c r="AT136" s="236" t="s">
        <v>190</v>
      </c>
      <c r="AU136" s="236" t="s">
        <v>83</v>
      </c>
      <c r="AY136" s="14" t="s">
        <v>188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194</v>
      </c>
      <c r="BM136" s="236" t="s">
        <v>232</v>
      </c>
    </row>
    <row r="137" s="2" customFormat="1" ht="37.8" customHeight="1">
      <c r="A137" s="35"/>
      <c r="B137" s="36"/>
      <c r="C137" s="224" t="s">
        <v>211</v>
      </c>
      <c r="D137" s="224" t="s">
        <v>190</v>
      </c>
      <c r="E137" s="225" t="s">
        <v>1437</v>
      </c>
      <c r="F137" s="226" t="s">
        <v>1438</v>
      </c>
      <c r="G137" s="227" t="s">
        <v>254</v>
      </c>
      <c r="H137" s="228">
        <v>1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38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194</v>
      </c>
      <c r="AT137" s="236" t="s">
        <v>190</v>
      </c>
      <c r="AU137" s="236" t="s">
        <v>83</v>
      </c>
      <c r="AY137" s="14" t="s">
        <v>188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194</v>
      </c>
      <c r="BM137" s="236" t="s">
        <v>236</v>
      </c>
    </row>
    <row r="138" s="2" customFormat="1" ht="24.15" customHeight="1">
      <c r="A138" s="35"/>
      <c r="B138" s="36"/>
      <c r="C138" s="238" t="s">
        <v>237</v>
      </c>
      <c r="D138" s="238" t="s">
        <v>216</v>
      </c>
      <c r="E138" s="239" t="s">
        <v>1439</v>
      </c>
      <c r="F138" s="240" t="s">
        <v>1440</v>
      </c>
      <c r="G138" s="241" t="s">
        <v>254</v>
      </c>
      <c r="H138" s="242">
        <v>1</v>
      </c>
      <c r="I138" s="243"/>
      <c r="J138" s="244">
        <f>ROUND(I138*H138,2)</f>
        <v>0</v>
      </c>
      <c r="K138" s="245"/>
      <c r="L138" s="246"/>
      <c r="M138" s="247" t="s">
        <v>1</v>
      </c>
      <c r="N138" s="248" t="s">
        <v>38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203</v>
      </c>
      <c r="AT138" s="236" t="s">
        <v>216</v>
      </c>
      <c r="AU138" s="236" t="s">
        <v>83</v>
      </c>
      <c r="AY138" s="14" t="s">
        <v>188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194</v>
      </c>
      <c r="BM138" s="236" t="s">
        <v>240</v>
      </c>
    </row>
    <row r="139" s="2" customFormat="1" ht="24.15" customHeight="1">
      <c r="A139" s="35"/>
      <c r="B139" s="36"/>
      <c r="C139" s="238" t="s">
        <v>215</v>
      </c>
      <c r="D139" s="238" t="s">
        <v>216</v>
      </c>
      <c r="E139" s="239" t="s">
        <v>1441</v>
      </c>
      <c r="F139" s="240" t="s">
        <v>1442</v>
      </c>
      <c r="G139" s="241" t="s">
        <v>254</v>
      </c>
      <c r="H139" s="242">
        <v>1</v>
      </c>
      <c r="I139" s="243"/>
      <c r="J139" s="244">
        <f>ROUND(I139*H139,2)</f>
        <v>0</v>
      </c>
      <c r="K139" s="245"/>
      <c r="L139" s="246"/>
      <c r="M139" s="247" t="s">
        <v>1</v>
      </c>
      <c r="N139" s="248" t="s">
        <v>38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203</v>
      </c>
      <c r="AT139" s="236" t="s">
        <v>216</v>
      </c>
      <c r="AU139" s="236" t="s">
        <v>83</v>
      </c>
      <c r="AY139" s="14" t="s">
        <v>188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194</v>
      </c>
      <c r="BM139" s="236" t="s">
        <v>243</v>
      </c>
    </row>
    <row r="140" s="12" customFormat="1" ht="22.8" customHeight="1">
      <c r="A140" s="12"/>
      <c r="B140" s="208"/>
      <c r="C140" s="209"/>
      <c r="D140" s="210" t="s">
        <v>72</v>
      </c>
      <c r="E140" s="222" t="s">
        <v>542</v>
      </c>
      <c r="F140" s="222" t="s">
        <v>543</v>
      </c>
      <c r="G140" s="209"/>
      <c r="H140" s="209"/>
      <c r="I140" s="212"/>
      <c r="J140" s="223">
        <f>BK140</f>
        <v>0</v>
      </c>
      <c r="K140" s="209"/>
      <c r="L140" s="214"/>
      <c r="M140" s="215"/>
      <c r="N140" s="216"/>
      <c r="O140" s="216"/>
      <c r="P140" s="217">
        <f>P141</f>
        <v>0</v>
      </c>
      <c r="Q140" s="216"/>
      <c r="R140" s="217">
        <f>R141</f>
        <v>0</v>
      </c>
      <c r="S140" s="216"/>
      <c r="T140" s="218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9" t="s">
        <v>81</v>
      </c>
      <c r="AT140" s="220" t="s">
        <v>72</v>
      </c>
      <c r="AU140" s="220" t="s">
        <v>81</v>
      </c>
      <c r="AY140" s="219" t="s">
        <v>188</v>
      </c>
      <c r="BK140" s="221">
        <f>BK141</f>
        <v>0</v>
      </c>
    </row>
    <row r="141" s="2" customFormat="1" ht="37.8" customHeight="1">
      <c r="A141" s="35"/>
      <c r="B141" s="36"/>
      <c r="C141" s="224" t="s">
        <v>8</v>
      </c>
      <c r="D141" s="224" t="s">
        <v>190</v>
      </c>
      <c r="E141" s="225" t="s">
        <v>1443</v>
      </c>
      <c r="F141" s="226" t="s">
        <v>1444</v>
      </c>
      <c r="G141" s="227" t="s">
        <v>207</v>
      </c>
      <c r="H141" s="228">
        <v>51.453000000000003</v>
      </c>
      <c r="I141" s="229"/>
      <c r="J141" s="230">
        <f>ROUND(I141*H141,2)</f>
        <v>0</v>
      </c>
      <c r="K141" s="231"/>
      <c r="L141" s="41"/>
      <c r="M141" s="254" t="s">
        <v>1</v>
      </c>
      <c r="N141" s="255" t="s">
        <v>38</v>
      </c>
      <c r="O141" s="251"/>
      <c r="P141" s="252">
        <f>O141*H141</f>
        <v>0</v>
      </c>
      <c r="Q141" s="252">
        <v>0</v>
      </c>
      <c r="R141" s="252">
        <f>Q141*H141</f>
        <v>0</v>
      </c>
      <c r="S141" s="252">
        <v>0</v>
      </c>
      <c r="T141" s="25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194</v>
      </c>
      <c r="AT141" s="236" t="s">
        <v>190</v>
      </c>
      <c r="AU141" s="236" t="s">
        <v>83</v>
      </c>
      <c r="AY141" s="14" t="s">
        <v>188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194</v>
      </c>
      <c r="BM141" s="236" t="s">
        <v>246</v>
      </c>
    </row>
    <row r="142" s="2" customFormat="1" ht="6.96" customHeight="1">
      <c r="A142" s="35"/>
      <c r="B142" s="63"/>
      <c r="C142" s="64"/>
      <c r="D142" s="64"/>
      <c r="E142" s="64"/>
      <c r="F142" s="64"/>
      <c r="G142" s="64"/>
      <c r="H142" s="64"/>
      <c r="I142" s="64"/>
      <c r="J142" s="64"/>
      <c r="K142" s="64"/>
      <c r="L142" s="41"/>
      <c r="M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</sheetData>
  <sheetProtection sheet="1" autoFilter="0" formatColumns="0" formatRows="0" objects="1" scenarios="1" spinCount="100000" saltValue="iReTQsUQmWtmDLZuDz9yil1yDC6yMNM9fJR35md4m9nVnqoQbRpPnqPb8Zxaxh9ePouPSJsO8h0cd/jup/BAuw==" hashValue="QVKFxBbmm6qAZiVTlvxIhCFtT4JdXZ+yfy4N1CopMGPzcdUO3VkkSXIkt8CwZWKjnTgtJRyLckECO5akfnxbKQ==" algorithmName="SHA-512" password="CC35"/>
  <autoFilter ref="C120:K14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136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3.25" customHeight="1">
      <c r="B7" s="17"/>
      <c r="E7" s="148" t="str">
        <f>'Rekapitulace stavby'!K6</f>
        <v>RZP PODBOŘANY ON - PD - CELKOVÁ OPRAVA VČETNĚ PLYNOFIKACE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137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1445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16. 11. 2020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47" t="s">
        <v>26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26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26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ROUND((SUM(BE121:BE138)),  2)</f>
        <v>0</v>
      </c>
      <c r="G33" s="35"/>
      <c r="H33" s="35"/>
      <c r="I33" s="161">
        <v>0.20999999999999999</v>
      </c>
      <c r="J33" s="160">
        <f>ROUND(((SUM(BE121:BE138))*I33),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ROUND((SUM(BF121:BF138)),  2)</f>
        <v>0</v>
      </c>
      <c r="G34" s="35"/>
      <c r="H34" s="35"/>
      <c r="I34" s="161">
        <v>0.14999999999999999</v>
      </c>
      <c r="J34" s="160">
        <f>ROUND(((SUM(BF121:BF138))*I34),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ROUND((SUM(BG121:BG138)),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ROUND((SUM(BH121:BH138)),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ROUND((SUM(BI121:BI138)),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139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0" t="str">
        <f>E7</f>
        <v>RZP PODBOŘANY ON - PD - CELKOVÁ OPRAVA VČETNĚ PLYNOFIKACE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137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D.1.3.4 - Nová betonová p...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16. 11. 2020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140</v>
      </c>
      <c r="D94" s="182"/>
      <c r="E94" s="182"/>
      <c r="F94" s="182"/>
      <c r="G94" s="182"/>
      <c r="H94" s="182"/>
      <c r="I94" s="182"/>
      <c r="J94" s="183" t="s">
        <v>141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142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143</v>
      </c>
    </row>
    <row r="97" s="9" customFormat="1" ht="24.96" customHeight="1">
      <c r="A97" s="9"/>
      <c r="B97" s="185"/>
      <c r="C97" s="186"/>
      <c r="D97" s="187" t="s">
        <v>144</v>
      </c>
      <c r="E97" s="188"/>
      <c r="F97" s="188"/>
      <c r="G97" s="188"/>
      <c r="H97" s="188"/>
      <c r="I97" s="188"/>
      <c r="J97" s="189">
        <f>J122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145</v>
      </c>
      <c r="E98" s="193"/>
      <c r="F98" s="193"/>
      <c r="G98" s="193"/>
      <c r="H98" s="193"/>
      <c r="I98" s="193"/>
      <c r="J98" s="194">
        <f>J123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1"/>
      <c r="C99" s="130"/>
      <c r="D99" s="192" t="s">
        <v>1374</v>
      </c>
      <c r="E99" s="193"/>
      <c r="F99" s="193"/>
      <c r="G99" s="193"/>
      <c r="H99" s="193"/>
      <c r="I99" s="193"/>
      <c r="J99" s="194">
        <f>J125</f>
        <v>0</v>
      </c>
      <c r="K99" s="130"/>
      <c r="L99" s="19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1"/>
      <c r="C100" s="130"/>
      <c r="D100" s="192" t="s">
        <v>151</v>
      </c>
      <c r="E100" s="193"/>
      <c r="F100" s="193"/>
      <c r="G100" s="193"/>
      <c r="H100" s="193"/>
      <c r="I100" s="193"/>
      <c r="J100" s="194">
        <f>J132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153</v>
      </c>
      <c r="E101" s="193"/>
      <c r="F101" s="193"/>
      <c r="G101" s="193"/>
      <c r="H101" s="193"/>
      <c r="I101" s="193"/>
      <c r="J101" s="194">
        <f>J137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173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3.25" customHeight="1">
      <c r="A111" s="35"/>
      <c r="B111" s="36"/>
      <c r="C111" s="37"/>
      <c r="D111" s="37"/>
      <c r="E111" s="180" t="str">
        <f>E7</f>
        <v>RZP PODBOŘANY ON - PD - CELKOVÁ OPRAVA VČETNĚ PLYNOFIKACE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137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D.1.3.4 - Nová betonová p...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 xml:space="preserve"> </v>
      </c>
      <c r="G115" s="37"/>
      <c r="H115" s="37"/>
      <c r="I115" s="29" t="s">
        <v>22</v>
      </c>
      <c r="J115" s="76" t="str">
        <f>IF(J12="","",J12)</f>
        <v>16. 11. 2020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 xml:space="preserve"> </v>
      </c>
      <c r="G117" s="37"/>
      <c r="H117" s="37"/>
      <c r="I117" s="29" t="s">
        <v>29</v>
      </c>
      <c r="J117" s="33" t="str">
        <f>E21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31</v>
      </c>
      <c r="J118" s="33" t="str">
        <f>E24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6"/>
      <c r="B120" s="197"/>
      <c r="C120" s="198" t="s">
        <v>174</v>
      </c>
      <c r="D120" s="199" t="s">
        <v>58</v>
      </c>
      <c r="E120" s="199" t="s">
        <v>54</v>
      </c>
      <c r="F120" s="199" t="s">
        <v>55</v>
      </c>
      <c r="G120" s="199" t="s">
        <v>175</v>
      </c>
      <c r="H120" s="199" t="s">
        <v>176</v>
      </c>
      <c r="I120" s="199" t="s">
        <v>177</v>
      </c>
      <c r="J120" s="200" t="s">
        <v>141</v>
      </c>
      <c r="K120" s="201" t="s">
        <v>178</v>
      </c>
      <c r="L120" s="202"/>
      <c r="M120" s="97" t="s">
        <v>1</v>
      </c>
      <c r="N120" s="98" t="s">
        <v>37</v>
      </c>
      <c r="O120" s="98" t="s">
        <v>179</v>
      </c>
      <c r="P120" s="98" t="s">
        <v>180</v>
      </c>
      <c r="Q120" s="98" t="s">
        <v>181</v>
      </c>
      <c r="R120" s="98" t="s">
        <v>182</v>
      </c>
      <c r="S120" s="98" t="s">
        <v>183</v>
      </c>
      <c r="T120" s="99" t="s">
        <v>184</v>
      </c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</row>
    <row r="121" s="2" customFormat="1" ht="22.8" customHeight="1">
      <c r="A121" s="35"/>
      <c r="B121" s="36"/>
      <c r="C121" s="104" t="s">
        <v>185</v>
      </c>
      <c r="D121" s="37"/>
      <c r="E121" s="37"/>
      <c r="F121" s="37"/>
      <c r="G121" s="37"/>
      <c r="H121" s="37"/>
      <c r="I121" s="37"/>
      <c r="J121" s="203">
        <f>BK121</f>
        <v>0</v>
      </c>
      <c r="K121" s="37"/>
      <c r="L121" s="41"/>
      <c r="M121" s="100"/>
      <c r="N121" s="204"/>
      <c r="O121" s="101"/>
      <c r="P121" s="205">
        <f>P122</f>
        <v>0</v>
      </c>
      <c r="Q121" s="101"/>
      <c r="R121" s="205">
        <f>R122</f>
        <v>0</v>
      </c>
      <c r="S121" s="101"/>
      <c r="T121" s="206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143</v>
      </c>
      <c r="BK121" s="207">
        <f>BK122</f>
        <v>0</v>
      </c>
    </row>
    <row r="122" s="12" customFormat="1" ht="25.92" customHeight="1">
      <c r="A122" s="12"/>
      <c r="B122" s="208"/>
      <c r="C122" s="209"/>
      <c r="D122" s="210" t="s">
        <v>72</v>
      </c>
      <c r="E122" s="211" t="s">
        <v>186</v>
      </c>
      <c r="F122" s="211" t="s">
        <v>187</v>
      </c>
      <c r="G122" s="209"/>
      <c r="H122" s="209"/>
      <c r="I122" s="212"/>
      <c r="J122" s="213">
        <f>BK122</f>
        <v>0</v>
      </c>
      <c r="K122" s="209"/>
      <c r="L122" s="214"/>
      <c r="M122" s="215"/>
      <c r="N122" s="216"/>
      <c r="O122" s="216"/>
      <c r="P122" s="217">
        <f>P123+P125+P132+P137</f>
        <v>0</v>
      </c>
      <c r="Q122" s="216"/>
      <c r="R122" s="217">
        <f>R123+R125+R132+R137</f>
        <v>0</v>
      </c>
      <c r="S122" s="216"/>
      <c r="T122" s="218">
        <f>T123+T125+T132+T137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9" t="s">
        <v>81</v>
      </c>
      <c r="AT122" s="220" t="s">
        <v>72</v>
      </c>
      <c r="AU122" s="220" t="s">
        <v>73</v>
      </c>
      <c r="AY122" s="219" t="s">
        <v>188</v>
      </c>
      <c r="BK122" s="221">
        <f>BK123+BK125+BK132+BK137</f>
        <v>0</v>
      </c>
    </row>
    <row r="123" s="12" customFormat="1" ht="22.8" customHeight="1">
      <c r="A123" s="12"/>
      <c r="B123" s="208"/>
      <c r="C123" s="209"/>
      <c r="D123" s="210" t="s">
        <v>72</v>
      </c>
      <c r="E123" s="222" t="s">
        <v>81</v>
      </c>
      <c r="F123" s="222" t="s">
        <v>189</v>
      </c>
      <c r="G123" s="209"/>
      <c r="H123" s="209"/>
      <c r="I123" s="212"/>
      <c r="J123" s="223">
        <f>BK123</f>
        <v>0</v>
      </c>
      <c r="K123" s="209"/>
      <c r="L123" s="214"/>
      <c r="M123" s="215"/>
      <c r="N123" s="216"/>
      <c r="O123" s="216"/>
      <c r="P123" s="217">
        <f>P124</f>
        <v>0</v>
      </c>
      <c r="Q123" s="216"/>
      <c r="R123" s="217">
        <f>R124</f>
        <v>0</v>
      </c>
      <c r="S123" s="216"/>
      <c r="T123" s="218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9" t="s">
        <v>81</v>
      </c>
      <c r="AT123" s="220" t="s">
        <v>72</v>
      </c>
      <c r="AU123" s="220" t="s">
        <v>81</v>
      </c>
      <c r="AY123" s="219" t="s">
        <v>188</v>
      </c>
      <c r="BK123" s="221">
        <f>BK124</f>
        <v>0</v>
      </c>
    </row>
    <row r="124" s="2" customFormat="1" ht="24.15" customHeight="1">
      <c r="A124" s="35"/>
      <c r="B124" s="36"/>
      <c r="C124" s="224" t="s">
        <v>81</v>
      </c>
      <c r="D124" s="224" t="s">
        <v>190</v>
      </c>
      <c r="E124" s="225" t="s">
        <v>1446</v>
      </c>
      <c r="F124" s="226" t="s">
        <v>1447</v>
      </c>
      <c r="G124" s="227" t="s">
        <v>223</v>
      </c>
      <c r="H124" s="228">
        <v>79.272000000000006</v>
      </c>
      <c r="I124" s="229"/>
      <c r="J124" s="230">
        <f>ROUND(I124*H124,2)</f>
        <v>0</v>
      </c>
      <c r="K124" s="231"/>
      <c r="L124" s="41"/>
      <c r="M124" s="232" t="s">
        <v>1</v>
      </c>
      <c r="N124" s="233" t="s">
        <v>38</v>
      </c>
      <c r="O124" s="88"/>
      <c r="P124" s="234">
        <f>O124*H124</f>
        <v>0</v>
      </c>
      <c r="Q124" s="234">
        <v>0</v>
      </c>
      <c r="R124" s="234">
        <f>Q124*H124</f>
        <v>0</v>
      </c>
      <c r="S124" s="234">
        <v>0</v>
      </c>
      <c r="T124" s="23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6" t="s">
        <v>194</v>
      </c>
      <c r="AT124" s="236" t="s">
        <v>190</v>
      </c>
      <c r="AU124" s="236" t="s">
        <v>83</v>
      </c>
      <c r="AY124" s="14" t="s">
        <v>188</v>
      </c>
      <c r="BE124" s="237">
        <f>IF(N124="základní",J124,0)</f>
        <v>0</v>
      </c>
      <c r="BF124" s="237">
        <f>IF(N124="snížená",J124,0)</f>
        <v>0</v>
      </c>
      <c r="BG124" s="237">
        <f>IF(N124="zákl. přenesená",J124,0)</f>
        <v>0</v>
      </c>
      <c r="BH124" s="237">
        <f>IF(N124="sníž. přenesená",J124,0)</f>
        <v>0</v>
      </c>
      <c r="BI124" s="237">
        <f>IF(N124="nulová",J124,0)</f>
        <v>0</v>
      </c>
      <c r="BJ124" s="14" t="s">
        <v>81</v>
      </c>
      <c r="BK124" s="237">
        <f>ROUND(I124*H124,2)</f>
        <v>0</v>
      </c>
      <c r="BL124" s="14" t="s">
        <v>194</v>
      </c>
      <c r="BM124" s="236" t="s">
        <v>83</v>
      </c>
    </row>
    <row r="125" s="12" customFormat="1" ht="22.8" customHeight="1">
      <c r="A125" s="12"/>
      <c r="B125" s="208"/>
      <c r="C125" s="209"/>
      <c r="D125" s="210" t="s">
        <v>72</v>
      </c>
      <c r="E125" s="222" t="s">
        <v>204</v>
      </c>
      <c r="F125" s="222" t="s">
        <v>1383</v>
      </c>
      <c r="G125" s="209"/>
      <c r="H125" s="209"/>
      <c r="I125" s="212"/>
      <c r="J125" s="223">
        <f>BK125</f>
        <v>0</v>
      </c>
      <c r="K125" s="209"/>
      <c r="L125" s="214"/>
      <c r="M125" s="215"/>
      <c r="N125" s="216"/>
      <c r="O125" s="216"/>
      <c r="P125" s="217">
        <f>SUM(P126:P131)</f>
        <v>0</v>
      </c>
      <c r="Q125" s="216"/>
      <c r="R125" s="217">
        <f>SUM(R126:R131)</f>
        <v>0</v>
      </c>
      <c r="S125" s="216"/>
      <c r="T125" s="218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9" t="s">
        <v>81</v>
      </c>
      <c r="AT125" s="220" t="s">
        <v>72</v>
      </c>
      <c r="AU125" s="220" t="s">
        <v>81</v>
      </c>
      <c r="AY125" s="219" t="s">
        <v>188</v>
      </c>
      <c r="BK125" s="221">
        <f>SUM(BK126:BK131)</f>
        <v>0</v>
      </c>
    </row>
    <row r="126" s="2" customFormat="1" ht="37.8" customHeight="1">
      <c r="A126" s="35"/>
      <c r="B126" s="36"/>
      <c r="C126" s="224" t="s">
        <v>83</v>
      </c>
      <c r="D126" s="224" t="s">
        <v>190</v>
      </c>
      <c r="E126" s="225" t="s">
        <v>1448</v>
      </c>
      <c r="F126" s="226" t="s">
        <v>1449</v>
      </c>
      <c r="G126" s="227" t="s">
        <v>223</v>
      </c>
      <c r="H126" s="228">
        <v>79.272000000000006</v>
      </c>
      <c r="I126" s="229"/>
      <c r="J126" s="230">
        <f>ROUND(I126*H126,2)</f>
        <v>0</v>
      </c>
      <c r="K126" s="231"/>
      <c r="L126" s="41"/>
      <c r="M126" s="232" t="s">
        <v>1</v>
      </c>
      <c r="N126" s="233" t="s">
        <v>38</v>
      </c>
      <c r="O126" s="88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6" t="s">
        <v>194</v>
      </c>
      <c r="AT126" s="236" t="s">
        <v>190</v>
      </c>
      <c r="AU126" s="236" t="s">
        <v>83</v>
      </c>
      <c r="AY126" s="14" t="s">
        <v>188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4" t="s">
        <v>81</v>
      </c>
      <c r="BK126" s="237">
        <f>ROUND(I126*H126,2)</f>
        <v>0</v>
      </c>
      <c r="BL126" s="14" t="s">
        <v>194</v>
      </c>
      <c r="BM126" s="236" t="s">
        <v>194</v>
      </c>
    </row>
    <row r="127" s="2" customFormat="1" ht="37.8" customHeight="1">
      <c r="A127" s="35"/>
      <c r="B127" s="36"/>
      <c r="C127" s="224" t="s">
        <v>197</v>
      </c>
      <c r="D127" s="224" t="s">
        <v>190</v>
      </c>
      <c r="E127" s="225" t="s">
        <v>1450</v>
      </c>
      <c r="F127" s="226" t="s">
        <v>1451</v>
      </c>
      <c r="G127" s="227" t="s">
        <v>223</v>
      </c>
      <c r="H127" s="228">
        <v>79.272000000000006</v>
      </c>
      <c r="I127" s="229"/>
      <c r="J127" s="230">
        <f>ROUND(I127*H127,2)</f>
        <v>0</v>
      </c>
      <c r="K127" s="231"/>
      <c r="L127" s="41"/>
      <c r="M127" s="232" t="s">
        <v>1</v>
      </c>
      <c r="N127" s="233" t="s">
        <v>38</v>
      </c>
      <c r="O127" s="88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6" t="s">
        <v>194</v>
      </c>
      <c r="AT127" s="236" t="s">
        <v>190</v>
      </c>
      <c r="AU127" s="236" t="s">
        <v>83</v>
      </c>
      <c r="AY127" s="14" t="s">
        <v>188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4" t="s">
        <v>81</v>
      </c>
      <c r="BK127" s="237">
        <f>ROUND(I127*H127,2)</f>
        <v>0</v>
      </c>
      <c r="BL127" s="14" t="s">
        <v>194</v>
      </c>
      <c r="BM127" s="236" t="s">
        <v>200</v>
      </c>
    </row>
    <row r="128" s="2" customFormat="1" ht="24.15" customHeight="1">
      <c r="A128" s="35"/>
      <c r="B128" s="36"/>
      <c r="C128" s="224" t="s">
        <v>194</v>
      </c>
      <c r="D128" s="224" t="s">
        <v>190</v>
      </c>
      <c r="E128" s="225" t="s">
        <v>1452</v>
      </c>
      <c r="F128" s="226" t="s">
        <v>1453</v>
      </c>
      <c r="G128" s="227" t="s">
        <v>223</v>
      </c>
      <c r="H128" s="228">
        <v>79.272000000000006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38</v>
      </c>
      <c r="O128" s="88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194</v>
      </c>
      <c r="AT128" s="236" t="s">
        <v>190</v>
      </c>
      <c r="AU128" s="236" t="s">
        <v>83</v>
      </c>
      <c r="AY128" s="14" t="s">
        <v>188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194</v>
      </c>
      <c r="BM128" s="236" t="s">
        <v>203</v>
      </c>
    </row>
    <row r="129" s="2" customFormat="1" ht="76.35" customHeight="1">
      <c r="A129" s="35"/>
      <c r="B129" s="36"/>
      <c r="C129" s="224" t="s">
        <v>204</v>
      </c>
      <c r="D129" s="224" t="s">
        <v>190</v>
      </c>
      <c r="E129" s="225" t="s">
        <v>1454</v>
      </c>
      <c r="F129" s="226" t="s">
        <v>1455</v>
      </c>
      <c r="G129" s="227" t="s">
        <v>223</v>
      </c>
      <c r="H129" s="228">
        <v>79.272000000000006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38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194</v>
      </c>
      <c r="AT129" s="236" t="s">
        <v>190</v>
      </c>
      <c r="AU129" s="236" t="s">
        <v>83</v>
      </c>
      <c r="AY129" s="14" t="s">
        <v>188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194</v>
      </c>
      <c r="BM129" s="236" t="s">
        <v>208</v>
      </c>
    </row>
    <row r="130" s="2" customFormat="1" ht="14.4" customHeight="1">
      <c r="A130" s="35"/>
      <c r="B130" s="36"/>
      <c r="C130" s="238" t="s">
        <v>200</v>
      </c>
      <c r="D130" s="238" t="s">
        <v>216</v>
      </c>
      <c r="E130" s="239" t="s">
        <v>1456</v>
      </c>
      <c r="F130" s="240" t="s">
        <v>1457</v>
      </c>
      <c r="G130" s="241" t="s">
        <v>223</v>
      </c>
      <c r="H130" s="242">
        <v>81.650000000000006</v>
      </c>
      <c r="I130" s="243"/>
      <c r="J130" s="244">
        <f>ROUND(I130*H130,2)</f>
        <v>0</v>
      </c>
      <c r="K130" s="245"/>
      <c r="L130" s="246"/>
      <c r="M130" s="247" t="s">
        <v>1</v>
      </c>
      <c r="N130" s="248" t="s">
        <v>38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203</v>
      </c>
      <c r="AT130" s="236" t="s">
        <v>216</v>
      </c>
      <c r="AU130" s="236" t="s">
        <v>83</v>
      </c>
      <c r="AY130" s="14" t="s">
        <v>188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194</v>
      </c>
      <c r="BM130" s="236" t="s">
        <v>211</v>
      </c>
    </row>
    <row r="131" s="2" customFormat="1" ht="37.8" customHeight="1">
      <c r="A131" s="35"/>
      <c r="B131" s="36"/>
      <c r="C131" s="224" t="s">
        <v>212</v>
      </c>
      <c r="D131" s="224" t="s">
        <v>190</v>
      </c>
      <c r="E131" s="225" t="s">
        <v>1425</v>
      </c>
      <c r="F131" s="226" t="s">
        <v>1426</v>
      </c>
      <c r="G131" s="227" t="s">
        <v>223</v>
      </c>
      <c r="H131" s="228">
        <v>79.272000000000006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38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194</v>
      </c>
      <c r="AT131" s="236" t="s">
        <v>190</v>
      </c>
      <c r="AU131" s="236" t="s">
        <v>83</v>
      </c>
      <c r="AY131" s="14" t="s">
        <v>188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194</v>
      </c>
      <c r="BM131" s="236" t="s">
        <v>215</v>
      </c>
    </row>
    <row r="132" s="12" customFormat="1" ht="22.8" customHeight="1">
      <c r="A132" s="12"/>
      <c r="B132" s="208"/>
      <c r="C132" s="209"/>
      <c r="D132" s="210" t="s">
        <v>72</v>
      </c>
      <c r="E132" s="222" t="s">
        <v>220</v>
      </c>
      <c r="F132" s="222" t="s">
        <v>366</v>
      </c>
      <c r="G132" s="209"/>
      <c r="H132" s="209"/>
      <c r="I132" s="212"/>
      <c r="J132" s="223">
        <f>BK132</f>
        <v>0</v>
      </c>
      <c r="K132" s="209"/>
      <c r="L132" s="214"/>
      <c r="M132" s="215"/>
      <c r="N132" s="216"/>
      <c r="O132" s="216"/>
      <c r="P132" s="217">
        <f>SUM(P133:P136)</f>
        <v>0</v>
      </c>
      <c r="Q132" s="216"/>
      <c r="R132" s="217">
        <f>SUM(R133:R136)</f>
        <v>0</v>
      </c>
      <c r="S132" s="216"/>
      <c r="T132" s="218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9" t="s">
        <v>81</v>
      </c>
      <c r="AT132" s="220" t="s">
        <v>72</v>
      </c>
      <c r="AU132" s="220" t="s">
        <v>81</v>
      </c>
      <c r="AY132" s="219" t="s">
        <v>188</v>
      </c>
      <c r="BK132" s="221">
        <f>SUM(BK133:BK136)</f>
        <v>0</v>
      </c>
    </row>
    <row r="133" s="2" customFormat="1" ht="49.05" customHeight="1">
      <c r="A133" s="35"/>
      <c r="B133" s="36"/>
      <c r="C133" s="224" t="s">
        <v>203</v>
      </c>
      <c r="D133" s="224" t="s">
        <v>190</v>
      </c>
      <c r="E133" s="225" t="s">
        <v>1431</v>
      </c>
      <c r="F133" s="226" t="s">
        <v>1432</v>
      </c>
      <c r="G133" s="227" t="s">
        <v>235</v>
      </c>
      <c r="H133" s="228">
        <v>25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38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194</v>
      </c>
      <c r="AT133" s="236" t="s">
        <v>190</v>
      </c>
      <c r="AU133" s="236" t="s">
        <v>83</v>
      </c>
      <c r="AY133" s="14" t="s">
        <v>188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194</v>
      </c>
      <c r="BM133" s="236" t="s">
        <v>219</v>
      </c>
    </row>
    <row r="134" s="2" customFormat="1" ht="14.4" customHeight="1">
      <c r="A134" s="35"/>
      <c r="B134" s="36"/>
      <c r="C134" s="238" t="s">
        <v>220</v>
      </c>
      <c r="D134" s="238" t="s">
        <v>216</v>
      </c>
      <c r="E134" s="239" t="s">
        <v>1433</v>
      </c>
      <c r="F134" s="240" t="s">
        <v>1434</v>
      </c>
      <c r="G134" s="241" t="s">
        <v>235</v>
      </c>
      <c r="H134" s="242">
        <v>25.25</v>
      </c>
      <c r="I134" s="243"/>
      <c r="J134" s="244">
        <f>ROUND(I134*H134,2)</f>
        <v>0</v>
      </c>
      <c r="K134" s="245"/>
      <c r="L134" s="246"/>
      <c r="M134" s="247" t="s">
        <v>1</v>
      </c>
      <c r="N134" s="248" t="s">
        <v>38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203</v>
      </c>
      <c r="AT134" s="236" t="s">
        <v>216</v>
      </c>
      <c r="AU134" s="236" t="s">
        <v>83</v>
      </c>
      <c r="AY134" s="14" t="s">
        <v>188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194</v>
      </c>
      <c r="BM134" s="236" t="s">
        <v>224</v>
      </c>
    </row>
    <row r="135" s="2" customFormat="1" ht="24.15" customHeight="1">
      <c r="A135" s="35"/>
      <c r="B135" s="36"/>
      <c r="C135" s="224" t="s">
        <v>208</v>
      </c>
      <c r="D135" s="224" t="s">
        <v>190</v>
      </c>
      <c r="E135" s="225" t="s">
        <v>1458</v>
      </c>
      <c r="F135" s="226" t="s">
        <v>1459</v>
      </c>
      <c r="G135" s="227" t="s">
        <v>193</v>
      </c>
      <c r="H135" s="228">
        <v>2.1880000000000002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38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194</v>
      </c>
      <c r="AT135" s="236" t="s">
        <v>190</v>
      </c>
      <c r="AU135" s="236" t="s">
        <v>83</v>
      </c>
      <c r="AY135" s="14" t="s">
        <v>188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194</v>
      </c>
      <c r="BM135" s="236" t="s">
        <v>228</v>
      </c>
    </row>
    <row r="136" s="2" customFormat="1" ht="24.15" customHeight="1">
      <c r="A136" s="35"/>
      <c r="B136" s="36"/>
      <c r="C136" s="224" t="s">
        <v>229</v>
      </c>
      <c r="D136" s="224" t="s">
        <v>190</v>
      </c>
      <c r="E136" s="225" t="s">
        <v>1416</v>
      </c>
      <c r="F136" s="226" t="s">
        <v>1417</v>
      </c>
      <c r="G136" s="227" t="s">
        <v>223</v>
      </c>
      <c r="H136" s="228">
        <v>79.272000000000006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38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194</v>
      </c>
      <c r="AT136" s="236" t="s">
        <v>190</v>
      </c>
      <c r="AU136" s="236" t="s">
        <v>83</v>
      </c>
      <c r="AY136" s="14" t="s">
        <v>188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194</v>
      </c>
      <c r="BM136" s="236" t="s">
        <v>232</v>
      </c>
    </row>
    <row r="137" s="12" customFormat="1" ht="22.8" customHeight="1">
      <c r="A137" s="12"/>
      <c r="B137" s="208"/>
      <c r="C137" s="209"/>
      <c r="D137" s="210" t="s">
        <v>72</v>
      </c>
      <c r="E137" s="222" t="s">
        <v>542</v>
      </c>
      <c r="F137" s="222" t="s">
        <v>543</v>
      </c>
      <c r="G137" s="209"/>
      <c r="H137" s="209"/>
      <c r="I137" s="212"/>
      <c r="J137" s="223">
        <f>BK137</f>
        <v>0</v>
      </c>
      <c r="K137" s="209"/>
      <c r="L137" s="214"/>
      <c r="M137" s="215"/>
      <c r="N137" s="216"/>
      <c r="O137" s="216"/>
      <c r="P137" s="217">
        <f>P138</f>
        <v>0</v>
      </c>
      <c r="Q137" s="216"/>
      <c r="R137" s="217">
        <f>R138</f>
        <v>0</v>
      </c>
      <c r="S137" s="216"/>
      <c r="T137" s="218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9" t="s">
        <v>81</v>
      </c>
      <c r="AT137" s="220" t="s">
        <v>72</v>
      </c>
      <c r="AU137" s="220" t="s">
        <v>81</v>
      </c>
      <c r="AY137" s="219" t="s">
        <v>188</v>
      </c>
      <c r="BK137" s="221">
        <f>BK138</f>
        <v>0</v>
      </c>
    </row>
    <row r="138" s="2" customFormat="1" ht="37.8" customHeight="1">
      <c r="A138" s="35"/>
      <c r="B138" s="36"/>
      <c r="C138" s="224" t="s">
        <v>211</v>
      </c>
      <c r="D138" s="224" t="s">
        <v>190</v>
      </c>
      <c r="E138" s="225" t="s">
        <v>1443</v>
      </c>
      <c r="F138" s="226" t="s">
        <v>1444</v>
      </c>
      <c r="G138" s="227" t="s">
        <v>207</v>
      </c>
      <c r="H138" s="228">
        <v>30.082000000000001</v>
      </c>
      <c r="I138" s="229"/>
      <c r="J138" s="230">
        <f>ROUND(I138*H138,2)</f>
        <v>0</v>
      </c>
      <c r="K138" s="231"/>
      <c r="L138" s="41"/>
      <c r="M138" s="254" t="s">
        <v>1</v>
      </c>
      <c r="N138" s="255" t="s">
        <v>38</v>
      </c>
      <c r="O138" s="251"/>
      <c r="P138" s="252">
        <f>O138*H138</f>
        <v>0</v>
      </c>
      <c r="Q138" s="252">
        <v>0</v>
      </c>
      <c r="R138" s="252">
        <f>Q138*H138</f>
        <v>0</v>
      </c>
      <c r="S138" s="252">
        <v>0</v>
      </c>
      <c r="T138" s="25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194</v>
      </c>
      <c r="AT138" s="236" t="s">
        <v>190</v>
      </c>
      <c r="AU138" s="236" t="s">
        <v>83</v>
      </c>
      <c r="AY138" s="14" t="s">
        <v>188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194</v>
      </c>
      <c r="BM138" s="236" t="s">
        <v>236</v>
      </c>
    </row>
    <row r="139" s="2" customFormat="1" ht="6.96" customHeight="1">
      <c r="A139" s="35"/>
      <c r="B139" s="63"/>
      <c r="C139" s="64"/>
      <c r="D139" s="64"/>
      <c r="E139" s="64"/>
      <c r="F139" s="64"/>
      <c r="G139" s="64"/>
      <c r="H139" s="64"/>
      <c r="I139" s="64"/>
      <c r="J139" s="64"/>
      <c r="K139" s="64"/>
      <c r="L139" s="41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sheet="1" autoFilter="0" formatColumns="0" formatRows="0" objects="1" scenarios="1" spinCount="100000" saltValue="cYX28fu7S32QxxqBpXrR2nF9vuJbe+c7UoantVpx3xN+2rQHkzeZAz/pQiRQPPK3UPMCaauj2Cno4YFzvjBkhQ==" hashValue="R9BYyUjj1ul7as2TmEVyVWtNhnuLxpPl39Eo/3+jHQJP7eRO4d5V1J32GSLpwb1yV+WWqi7eYOGTuOHVGpaSWA==" algorithmName="SHA-512" password="CC35"/>
  <autoFilter ref="C120:K13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97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136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3.25" customHeight="1">
      <c r="B7" s="17"/>
      <c r="E7" s="148" t="str">
        <f>'Rekapitulace stavby'!K6</f>
        <v>RZP PODBOŘANY ON - PD - CELKOVÁ OPRAVA VČETNĚ PLYNOFIKACE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137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1460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16. 11. 2020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47" t="s">
        <v>26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26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26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ROUND((SUM(BE120:BE207)),  2)</f>
        <v>0</v>
      </c>
      <c r="G33" s="35"/>
      <c r="H33" s="35"/>
      <c r="I33" s="161">
        <v>0.20999999999999999</v>
      </c>
      <c r="J33" s="160">
        <f>ROUND(((SUM(BE120:BE207))*I33),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ROUND((SUM(BF120:BF207)),  2)</f>
        <v>0</v>
      </c>
      <c r="G34" s="35"/>
      <c r="H34" s="35"/>
      <c r="I34" s="161">
        <v>0.14999999999999999</v>
      </c>
      <c r="J34" s="160">
        <f>ROUND(((SUM(BF120:BF207))*I34),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ROUND((SUM(BG120:BG207)),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ROUND((SUM(BH120:BH207)),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ROUND((SUM(BI120:BI207)),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139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0" t="str">
        <f>E7</f>
        <v>RZP PODBOŘANY ON - PD - CELKOVÁ OPRAVA VČETNĚ PLYNOFIKACE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137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D.1.4.1 - zdravotechnické...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16. 11. 2020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140</v>
      </c>
      <c r="D94" s="182"/>
      <c r="E94" s="182"/>
      <c r="F94" s="182"/>
      <c r="G94" s="182"/>
      <c r="H94" s="182"/>
      <c r="I94" s="182"/>
      <c r="J94" s="183" t="s">
        <v>141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142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143</v>
      </c>
    </row>
    <row r="97" s="9" customFormat="1" ht="24.96" customHeight="1">
      <c r="A97" s="9"/>
      <c r="B97" s="185"/>
      <c r="C97" s="186"/>
      <c r="D97" s="187" t="s">
        <v>1461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5"/>
      <c r="C98" s="186"/>
      <c r="D98" s="187" t="s">
        <v>1462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5"/>
      <c r="C99" s="186"/>
      <c r="D99" s="187" t="s">
        <v>1463</v>
      </c>
      <c r="E99" s="188"/>
      <c r="F99" s="188"/>
      <c r="G99" s="188"/>
      <c r="H99" s="188"/>
      <c r="I99" s="188"/>
      <c r="J99" s="189">
        <f>J155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5"/>
      <c r="C100" s="186"/>
      <c r="D100" s="187" t="s">
        <v>1464</v>
      </c>
      <c r="E100" s="188"/>
      <c r="F100" s="188"/>
      <c r="G100" s="188"/>
      <c r="H100" s="188"/>
      <c r="I100" s="188"/>
      <c r="J100" s="189">
        <f>J188</f>
        <v>0</v>
      </c>
      <c r="K100" s="186"/>
      <c r="L100" s="19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3.25" customHeight="1">
      <c r="A110" s="35"/>
      <c r="B110" s="36"/>
      <c r="C110" s="37"/>
      <c r="D110" s="37"/>
      <c r="E110" s="180" t="str">
        <f>E7</f>
        <v>RZP PODBOŘANY ON - PD - CELKOVÁ OPRAVA VČETNĚ PLYNOFIKACE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137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D.1.4.1 - zdravotechnické...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16. 11. 2020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200" t="s">
        <v>141</v>
      </c>
      <c r="K119" s="201" t="s">
        <v>178</v>
      </c>
      <c r="L119" s="202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3">
        <f>BK120</f>
        <v>0</v>
      </c>
      <c r="K120" s="37"/>
      <c r="L120" s="41"/>
      <c r="M120" s="100"/>
      <c r="N120" s="204"/>
      <c r="O120" s="101"/>
      <c r="P120" s="205">
        <f>P121+P123+P155+P188</f>
        <v>0</v>
      </c>
      <c r="Q120" s="101"/>
      <c r="R120" s="205">
        <f>R121+R123+R155+R188</f>
        <v>0</v>
      </c>
      <c r="S120" s="101"/>
      <c r="T120" s="206">
        <f>T121+T123+T155+T188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143</v>
      </c>
      <c r="BK120" s="207">
        <f>BK121+BK123+BK155+BK188</f>
        <v>0</v>
      </c>
    </row>
    <row r="121" s="12" customFormat="1" ht="25.92" customHeight="1">
      <c r="A121" s="12"/>
      <c r="B121" s="208"/>
      <c r="C121" s="209"/>
      <c r="D121" s="210" t="s">
        <v>72</v>
      </c>
      <c r="E121" s="211" t="s">
        <v>203</v>
      </c>
      <c r="F121" s="211" t="s">
        <v>351</v>
      </c>
      <c r="G121" s="209"/>
      <c r="H121" s="209"/>
      <c r="I121" s="212"/>
      <c r="J121" s="213">
        <f>BK121</f>
        <v>0</v>
      </c>
      <c r="K121" s="209"/>
      <c r="L121" s="214"/>
      <c r="M121" s="215"/>
      <c r="N121" s="216"/>
      <c r="O121" s="216"/>
      <c r="P121" s="217">
        <f>P122</f>
        <v>0</v>
      </c>
      <c r="Q121" s="216"/>
      <c r="R121" s="217">
        <f>R122</f>
        <v>0</v>
      </c>
      <c r="S121" s="216"/>
      <c r="T121" s="218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9" t="s">
        <v>81</v>
      </c>
      <c r="AT121" s="220" t="s">
        <v>72</v>
      </c>
      <c r="AU121" s="220" t="s">
        <v>73</v>
      </c>
      <c r="AY121" s="219" t="s">
        <v>188</v>
      </c>
      <c r="BK121" s="221">
        <f>BK122</f>
        <v>0</v>
      </c>
    </row>
    <row r="122" s="2" customFormat="1" ht="24.15" customHeight="1">
      <c r="A122" s="35"/>
      <c r="B122" s="36"/>
      <c r="C122" s="224" t="s">
        <v>81</v>
      </c>
      <c r="D122" s="224" t="s">
        <v>190</v>
      </c>
      <c r="E122" s="225" t="s">
        <v>1465</v>
      </c>
      <c r="F122" s="226" t="s">
        <v>1466</v>
      </c>
      <c r="G122" s="227" t="s">
        <v>235</v>
      </c>
      <c r="H122" s="228">
        <v>12</v>
      </c>
      <c r="I122" s="229"/>
      <c r="J122" s="230">
        <f>ROUND(I122*H122,2)</f>
        <v>0</v>
      </c>
      <c r="K122" s="231"/>
      <c r="L122" s="41"/>
      <c r="M122" s="232" t="s">
        <v>1</v>
      </c>
      <c r="N122" s="233" t="s">
        <v>38</v>
      </c>
      <c r="O122" s="88"/>
      <c r="P122" s="234">
        <f>O122*H122</f>
        <v>0</v>
      </c>
      <c r="Q122" s="234">
        <v>0</v>
      </c>
      <c r="R122" s="234">
        <f>Q122*H122</f>
        <v>0</v>
      </c>
      <c r="S122" s="234">
        <v>0</v>
      </c>
      <c r="T122" s="23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36" t="s">
        <v>194</v>
      </c>
      <c r="AT122" s="236" t="s">
        <v>190</v>
      </c>
      <c r="AU122" s="236" t="s">
        <v>81</v>
      </c>
      <c r="AY122" s="14" t="s">
        <v>188</v>
      </c>
      <c r="BE122" s="237">
        <f>IF(N122="základní",J122,0)</f>
        <v>0</v>
      </c>
      <c r="BF122" s="237">
        <f>IF(N122="snížená",J122,0)</f>
        <v>0</v>
      </c>
      <c r="BG122" s="237">
        <f>IF(N122="zákl. přenesená",J122,0)</f>
        <v>0</v>
      </c>
      <c r="BH122" s="237">
        <f>IF(N122="sníž. přenesená",J122,0)</f>
        <v>0</v>
      </c>
      <c r="BI122" s="237">
        <f>IF(N122="nulová",J122,0)</f>
        <v>0</v>
      </c>
      <c r="BJ122" s="14" t="s">
        <v>81</v>
      </c>
      <c r="BK122" s="237">
        <f>ROUND(I122*H122,2)</f>
        <v>0</v>
      </c>
      <c r="BL122" s="14" t="s">
        <v>194</v>
      </c>
      <c r="BM122" s="236" t="s">
        <v>83</v>
      </c>
    </row>
    <row r="123" s="12" customFormat="1" ht="25.92" customHeight="1">
      <c r="A123" s="12"/>
      <c r="B123" s="208"/>
      <c r="C123" s="209"/>
      <c r="D123" s="210" t="s">
        <v>72</v>
      </c>
      <c r="E123" s="211" t="s">
        <v>1467</v>
      </c>
      <c r="F123" s="211" t="s">
        <v>1468</v>
      </c>
      <c r="G123" s="209"/>
      <c r="H123" s="209"/>
      <c r="I123" s="212"/>
      <c r="J123" s="213">
        <f>BK123</f>
        <v>0</v>
      </c>
      <c r="K123" s="209"/>
      <c r="L123" s="214"/>
      <c r="M123" s="215"/>
      <c r="N123" s="216"/>
      <c r="O123" s="216"/>
      <c r="P123" s="217">
        <f>SUM(P124:P154)</f>
        <v>0</v>
      </c>
      <c r="Q123" s="216"/>
      <c r="R123" s="217">
        <f>SUM(R124:R154)</f>
        <v>0</v>
      </c>
      <c r="S123" s="216"/>
      <c r="T123" s="218">
        <f>SUM(T124:T154)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9" t="s">
        <v>83</v>
      </c>
      <c r="AT123" s="220" t="s">
        <v>72</v>
      </c>
      <c r="AU123" s="220" t="s">
        <v>73</v>
      </c>
      <c r="AY123" s="219" t="s">
        <v>188</v>
      </c>
      <c r="BK123" s="221">
        <f>SUM(BK124:BK154)</f>
        <v>0</v>
      </c>
    </row>
    <row r="124" s="2" customFormat="1" ht="14.4" customHeight="1">
      <c r="A124" s="35"/>
      <c r="B124" s="36"/>
      <c r="C124" s="224" t="s">
        <v>83</v>
      </c>
      <c r="D124" s="224" t="s">
        <v>190</v>
      </c>
      <c r="E124" s="225" t="s">
        <v>1469</v>
      </c>
      <c r="F124" s="226" t="s">
        <v>1470</v>
      </c>
      <c r="G124" s="227" t="s">
        <v>235</v>
      </c>
      <c r="H124" s="228">
        <v>30</v>
      </c>
      <c r="I124" s="229"/>
      <c r="J124" s="230">
        <f>ROUND(I124*H124,2)</f>
        <v>0</v>
      </c>
      <c r="K124" s="231"/>
      <c r="L124" s="41"/>
      <c r="M124" s="232" t="s">
        <v>1</v>
      </c>
      <c r="N124" s="233" t="s">
        <v>38</v>
      </c>
      <c r="O124" s="88"/>
      <c r="P124" s="234">
        <f>O124*H124</f>
        <v>0</v>
      </c>
      <c r="Q124" s="234">
        <v>0</v>
      </c>
      <c r="R124" s="234">
        <f>Q124*H124</f>
        <v>0</v>
      </c>
      <c r="S124" s="234">
        <v>0</v>
      </c>
      <c r="T124" s="23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6" t="s">
        <v>219</v>
      </c>
      <c r="AT124" s="236" t="s">
        <v>190</v>
      </c>
      <c r="AU124" s="236" t="s">
        <v>81</v>
      </c>
      <c r="AY124" s="14" t="s">
        <v>188</v>
      </c>
      <c r="BE124" s="237">
        <f>IF(N124="základní",J124,0)</f>
        <v>0</v>
      </c>
      <c r="BF124" s="237">
        <f>IF(N124="snížená",J124,0)</f>
        <v>0</v>
      </c>
      <c r="BG124" s="237">
        <f>IF(N124="zákl. přenesená",J124,0)</f>
        <v>0</v>
      </c>
      <c r="BH124" s="237">
        <f>IF(N124="sníž. přenesená",J124,0)</f>
        <v>0</v>
      </c>
      <c r="BI124" s="237">
        <f>IF(N124="nulová",J124,0)</f>
        <v>0</v>
      </c>
      <c r="BJ124" s="14" t="s">
        <v>81</v>
      </c>
      <c r="BK124" s="237">
        <f>ROUND(I124*H124,2)</f>
        <v>0</v>
      </c>
      <c r="BL124" s="14" t="s">
        <v>219</v>
      </c>
      <c r="BM124" s="236" t="s">
        <v>194</v>
      </c>
    </row>
    <row r="125" s="2" customFormat="1" ht="14.4" customHeight="1">
      <c r="A125" s="35"/>
      <c r="B125" s="36"/>
      <c r="C125" s="224" t="s">
        <v>197</v>
      </c>
      <c r="D125" s="224" t="s">
        <v>190</v>
      </c>
      <c r="E125" s="225" t="s">
        <v>1471</v>
      </c>
      <c r="F125" s="226" t="s">
        <v>1472</v>
      </c>
      <c r="G125" s="227" t="s">
        <v>235</v>
      </c>
      <c r="H125" s="228">
        <v>5</v>
      </c>
      <c r="I125" s="229"/>
      <c r="J125" s="230">
        <f>ROUND(I125*H125,2)</f>
        <v>0</v>
      </c>
      <c r="K125" s="231"/>
      <c r="L125" s="41"/>
      <c r="M125" s="232" t="s">
        <v>1</v>
      </c>
      <c r="N125" s="233" t="s">
        <v>38</v>
      </c>
      <c r="O125" s="88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6" t="s">
        <v>219</v>
      </c>
      <c r="AT125" s="236" t="s">
        <v>190</v>
      </c>
      <c r="AU125" s="236" t="s">
        <v>81</v>
      </c>
      <c r="AY125" s="14" t="s">
        <v>188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4" t="s">
        <v>81</v>
      </c>
      <c r="BK125" s="237">
        <f>ROUND(I125*H125,2)</f>
        <v>0</v>
      </c>
      <c r="BL125" s="14" t="s">
        <v>219</v>
      </c>
      <c r="BM125" s="236" t="s">
        <v>200</v>
      </c>
    </row>
    <row r="126" s="2" customFormat="1" ht="14.4" customHeight="1">
      <c r="A126" s="35"/>
      <c r="B126" s="36"/>
      <c r="C126" s="224" t="s">
        <v>194</v>
      </c>
      <c r="D126" s="224" t="s">
        <v>190</v>
      </c>
      <c r="E126" s="225" t="s">
        <v>1473</v>
      </c>
      <c r="F126" s="226" t="s">
        <v>1474</v>
      </c>
      <c r="G126" s="227" t="s">
        <v>235</v>
      </c>
      <c r="H126" s="228">
        <v>34</v>
      </c>
      <c r="I126" s="229"/>
      <c r="J126" s="230">
        <f>ROUND(I126*H126,2)</f>
        <v>0</v>
      </c>
      <c r="K126" s="231"/>
      <c r="L126" s="41"/>
      <c r="M126" s="232" t="s">
        <v>1</v>
      </c>
      <c r="N126" s="233" t="s">
        <v>38</v>
      </c>
      <c r="O126" s="88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6" t="s">
        <v>219</v>
      </c>
      <c r="AT126" s="236" t="s">
        <v>190</v>
      </c>
      <c r="AU126" s="236" t="s">
        <v>81</v>
      </c>
      <c r="AY126" s="14" t="s">
        <v>188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4" t="s">
        <v>81</v>
      </c>
      <c r="BK126" s="237">
        <f>ROUND(I126*H126,2)</f>
        <v>0</v>
      </c>
      <c r="BL126" s="14" t="s">
        <v>219</v>
      </c>
      <c r="BM126" s="236" t="s">
        <v>203</v>
      </c>
    </row>
    <row r="127" s="2" customFormat="1" ht="14.4" customHeight="1">
      <c r="A127" s="35"/>
      <c r="B127" s="36"/>
      <c r="C127" s="224" t="s">
        <v>204</v>
      </c>
      <c r="D127" s="224" t="s">
        <v>190</v>
      </c>
      <c r="E127" s="225" t="s">
        <v>1475</v>
      </c>
      <c r="F127" s="226" t="s">
        <v>1476</v>
      </c>
      <c r="G127" s="227" t="s">
        <v>235</v>
      </c>
      <c r="H127" s="228">
        <v>22</v>
      </c>
      <c r="I127" s="229"/>
      <c r="J127" s="230">
        <f>ROUND(I127*H127,2)</f>
        <v>0</v>
      </c>
      <c r="K127" s="231"/>
      <c r="L127" s="41"/>
      <c r="M127" s="232" t="s">
        <v>1</v>
      </c>
      <c r="N127" s="233" t="s">
        <v>38</v>
      </c>
      <c r="O127" s="88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6" t="s">
        <v>219</v>
      </c>
      <c r="AT127" s="236" t="s">
        <v>190</v>
      </c>
      <c r="AU127" s="236" t="s">
        <v>81</v>
      </c>
      <c r="AY127" s="14" t="s">
        <v>188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4" t="s">
        <v>81</v>
      </c>
      <c r="BK127" s="237">
        <f>ROUND(I127*H127,2)</f>
        <v>0</v>
      </c>
      <c r="BL127" s="14" t="s">
        <v>219</v>
      </c>
      <c r="BM127" s="236" t="s">
        <v>208</v>
      </c>
    </row>
    <row r="128" s="2" customFormat="1" ht="14.4" customHeight="1">
      <c r="A128" s="35"/>
      <c r="B128" s="36"/>
      <c r="C128" s="224" t="s">
        <v>200</v>
      </c>
      <c r="D128" s="224" t="s">
        <v>190</v>
      </c>
      <c r="E128" s="225" t="s">
        <v>1477</v>
      </c>
      <c r="F128" s="226" t="s">
        <v>1478</v>
      </c>
      <c r="G128" s="227" t="s">
        <v>235</v>
      </c>
      <c r="H128" s="228">
        <v>27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38</v>
      </c>
      <c r="O128" s="88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219</v>
      </c>
      <c r="AT128" s="236" t="s">
        <v>190</v>
      </c>
      <c r="AU128" s="236" t="s">
        <v>81</v>
      </c>
      <c r="AY128" s="14" t="s">
        <v>188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219</v>
      </c>
      <c r="BM128" s="236" t="s">
        <v>211</v>
      </c>
    </row>
    <row r="129" s="2" customFormat="1" ht="14.4" customHeight="1">
      <c r="A129" s="35"/>
      <c r="B129" s="36"/>
      <c r="C129" s="224" t="s">
        <v>212</v>
      </c>
      <c r="D129" s="224" t="s">
        <v>190</v>
      </c>
      <c r="E129" s="225" t="s">
        <v>1479</v>
      </c>
      <c r="F129" s="226" t="s">
        <v>1480</v>
      </c>
      <c r="G129" s="227" t="s">
        <v>235</v>
      </c>
      <c r="H129" s="228">
        <v>1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38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219</v>
      </c>
      <c r="AT129" s="236" t="s">
        <v>190</v>
      </c>
      <c r="AU129" s="236" t="s">
        <v>81</v>
      </c>
      <c r="AY129" s="14" t="s">
        <v>188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219</v>
      </c>
      <c r="BM129" s="236" t="s">
        <v>215</v>
      </c>
    </row>
    <row r="130" s="2" customFormat="1" ht="14.4" customHeight="1">
      <c r="A130" s="35"/>
      <c r="B130" s="36"/>
      <c r="C130" s="224" t="s">
        <v>203</v>
      </c>
      <c r="D130" s="224" t="s">
        <v>190</v>
      </c>
      <c r="E130" s="225" t="s">
        <v>1481</v>
      </c>
      <c r="F130" s="226" t="s">
        <v>1482</v>
      </c>
      <c r="G130" s="227" t="s">
        <v>235</v>
      </c>
      <c r="H130" s="228">
        <v>2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38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219</v>
      </c>
      <c r="AT130" s="236" t="s">
        <v>190</v>
      </c>
      <c r="AU130" s="236" t="s">
        <v>81</v>
      </c>
      <c r="AY130" s="14" t="s">
        <v>188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219</v>
      </c>
      <c r="BM130" s="236" t="s">
        <v>219</v>
      </c>
    </row>
    <row r="131" s="2" customFormat="1" ht="14.4" customHeight="1">
      <c r="A131" s="35"/>
      <c r="B131" s="36"/>
      <c r="C131" s="224" t="s">
        <v>220</v>
      </c>
      <c r="D131" s="224" t="s">
        <v>190</v>
      </c>
      <c r="E131" s="225" t="s">
        <v>1483</v>
      </c>
      <c r="F131" s="226" t="s">
        <v>1484</v>
      </c>
      <c r="G131" s="227" t="s">
        <v>235</v>
      </c>
      <c r="H131" s="228">
        <v>6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38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219</v>
      </c>
      <c r="AT131" s="236" t="s">
        <v>190</v>
      </c>
      <c r="AU131" s="236" t="s">
        <v>81</v>
      </c>
      <c r="AY131" s="14" t="s">
        <v>188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219</v>
      </c>
      <c r="BM131" s="236" t="s">
        <v>224</v>
      </c>
    </row>
    <row r="132" s="2" customFormat="1" ht="24.15" customHeight="1">
      <c r="A132" s="35"/>
      <c r="B132" s="36"/>
      <c r="C132" s="224" t="s">
        <v>208</v>
      </c>
      <c r="D132" s="224" t="s">
        <v>190</v>
      </c>
      <c r="E132" s="225" t="s">
        <v>1485</v>
      </c>
      <c r="F132" s="226" t="s">
        <v>1486</v>
      </c>
      <c r="G132" s="227" t="s">
        <v>235</v>
      </c>
      <c r="H132" s="228">
        <v>28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38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219</v>
      </c>
      <c r="AT132" s="236" t="s">
        <v>190</v>
      </c>
      <c r="AU132" s="236" t="s">
        <v>81</v>
      </c>
      <c r="AY132" s="14" t="s">
        <v>188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219</v>
      </c>
      <c r="BM132" s="236" t="s">
        <v>228</v>
      </c>
    </row>
    <row r="133" s="2" customFormat="1" ht="14.4" customHeight="1">
      <c r="A133" s="35"/>
      <c r="B133" s="36"/>
      <c r="C133" s="224" t="s">
        <v>229</v>
      </c>
      <c r="D133" s="224" t="s">
        <v>190</v>
      </c>
      <c r="E133" s="225" t="s">
        <v>1487</v>
      </c>
      <c r="F133" s="226" t="s">
        <v>1488</v>
      </c>
      <c r="G133" s="227" t="s">
        <v>235</v>
      </c>
      <c r="H133" s="228">
        <v>17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38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219</v>
      </c>
      <c r="AT133" s="236" t="s">
        <v>190</v>
      </c>
      <c r="AU133" s="236" t="s">
        <v>81</v>
      </c>
      <c r="AY133" s="14" t="s">
        <v>188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219</v>
      </c>
      <c r="BM133" s="236" t="s">
        <v>232</v>
      </c>
    </row>
    <row r="134" s="2" customFormat="1" ht="14.4" customHeight="1">
      <c r="A134" s="35"/>
      <c r="B134" s="36"/>
      <c r="C134" s="224" t="s">
        <v>211</v>
      </c>
      <c r="D134" s="224" t="s">
        <v>190</v>
      </c>
      <c r="E134" s="225" t="s">
        <v>1489</v>
      </c>
      <c r="F134" s="226" t="s">
        <v>1490</v>
      </c>
      <c r="G134" s="227" t="s">
        <v>235</v>
      </c>
      <c r="H134" s="228">
        <v>40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38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219</v>
      </c>
      <c r="AT134" s="236" t="s">
        <v>190</v>
      </c>
      <c r="AU134" s="236" t="s">
        <v>81</v>
      </c>
      <c r="AY134" s="14" t="s">
        <v>188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219</v>
      </c>
      <c r="BM134" s="236" t="s">
        <v>236</v>
      </c>
    </row>
    <row r="135" s="2" customFormat="1" ht="14.4" customHeight="1">
      <c r="A135" s="35"/>
      <c r="B135" s="36"/>
      <c r="C135" s="224" t="s">
        <v>237</v>
      </c>
      <c r="D135" s="224" t="s">
        <v>190</v>
      </c>
      <c r="E135" s="225" t="s">
        <v>272</v>
      </c>
      <c r="F135" s="226" t="s">
        <v>1491</v>
      </c>
      <c r="G135" s="227" t="s">
        <v>1492</v>
      </c>
      <c r="H135" s="228">
        <v>1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38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219</v>
      </c>
      <c r="AT135" s="236" t="s">
        <v>190</v>
      </c>
      <c r="AU135" s="236" t="s">
        <v>81</v>
      </c>
      <c r="AY135" s="14" t="s">
        <v>188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219</v>
      </c>
      <c r="BM135" s="236" t="s">
        <v>240</v>
      </c>
    </row>
    <row r="136" s="2" customFormat="1" ht="24.15" customHeight="1">
      <c r="A136" s="35"/>
      <c r="B136" s="36"/>
      <c r="C136" s="224" t="s">
        <v>215</v>
      </c>
      <c r="D136" s="224" t="s">
        <v>190</v>
      </c>
      <c r="E136" s="225" t="s">
        <v>259</v>
      </c>
      <c r="F136" s="226" t="s">
        <v>1493</v>
      </c>
      <c r="G136" s="227" t="s">
        <v>235</v>
      </c>
      <c r="H136" s="228">
        <v>4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38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219</v>
      </c>
      <c r="AT136" s="236" t="s">
        <v>190</v>
      </c>
      <c r="AU136" s="236" t="s">
        <v>81</v>
      </c>
      <c r="AY136" s="14" t="s">
        <v>188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219</v>
      </c>
      <c r="BM136" s="236" t="s">
        <v>243</v>
      </c>
    </row>
    <row r="137" s="2" customFormat="1" ht="14.4" customHeight="1">
      <c r="A137" s="35"/>
      <c r="B137" s="36"/>
      <c r="C137" s="224" t="s">
        <v>8</v>
      </c>
      <c r="D137" s="224" t="s">
        <v>190</v>
      </c>
      <c r="E137" s="225" t="s">
        <v>1494</v>
      </c>
      <c r="F137" s="226" t="s">
        <v>1495</v>
      </c>
      <c r="G137" s="227" t="s">
        <v>254</v>
      </c>
      <c r="H137" s="228">
        <v>17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38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219</v>
      </c>
      <c r="AT137" s="236" t="s">
        <v>190</v>
      </c>
      <c r="AU137" s="236" t="s">
        <v>81</v>
      </c>
      <c r="AY137" s="14" t="s">
        <v>188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219</v>
      </c>
      <c r="BM137" s="236" t="s">
        <v>246</v>
      </c>
    </row>
    <row r="138" s="2" customFormat="1" ht="14.4" customHeight="1">
      <c r="A138" s="35"/>
      <c r="B138" s="36"/>
      <c r="C138" s="224" t="s">
        <v>219</v>
      </c>
      <c r="D138" s="224" t="s">
        <v>190</v>
      </c>
      <c r="E138" s="225" t="s">
        <v>1496</v>
      </c>
      <c r="F138" s="226" t="s">
        <v>1497</v>
      </c>
      <c r="G138" s="227" t="s">
        <v>254</v>
      </c>
      <c r="H138" s="228">
        <v>8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38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219</v>
      </c>
      <c r="AT138" s="236" t="s">
        <v>190</v>
      </c>
      <c r="AU138" s="236" t="s">
        <v>81</v>
      </c>
      <c r="AY138" s="14" t="s">
        <v>188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219</v>
      </c>
      <c r="BM138" s="236" t="s">
        <v>250</v>
      </c>
    </row>
    <row r="139" s="2" customFormat="1" ht="24.15" customHeight="1">
      <c r="A139" s="35"/>
      <c r="B139" s="36"/>
      <c r="C139" s="224" t="s">
        <v>251</v>
      </c>
      <c r="D139" s="224" t="s">
        <v>190</v>
      </c>
      <c r="E139" s="225" t="s">
        <v>197</v>
      </c>
      <c r="F139" s="226" t="s">
        <v>1498</v>
      </c>
      <c r="G139" s="227" t="s">
        <v>235</v>
      </c>
      <c r="H139" s="228">
        <v>34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38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219</v>
      </c>
      <c r="AT139" s="236" t="s">
        <v>190</v>
      </c>
      <c r="AU139" s="236" t="s">
        <v>81</v>
      </c>
      <c r="AY139" s="14" t="s">
        <v>188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219</v>
      </c>
      <c r="BM139" s="236" t="s">
        <v>255</v>
      </c>
    </row>
    <row r="140" s="2" customFormat="1" ht="24.15" customHeight="1">
      <c r="A140" s="35"/>
      <c r="B140" s="36"/>
      <c r="C140" s="224" t="s">
        <v>224</v>
      </c>
      <c r="D140" s="224" t="s">
        <v>190</v>
      </c>
      <c r="E140" s="225" t="s">
        <v>1499</v>
      </c>
      <c r="F140" s="226" t="s">
        <v>1500</v>
      </c>
      <c r="G140" s="227" t="s">
        <v>235</v>
      </c>
      <c r="H140" s="228">
        <v>27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38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219</v>
      </c>
      <c r="AT140" s="236" t="s">
        <v>190</v>
      </c>
      <c r="AU140" s="236" t="s">
        <v>81</v>
      </c>
      <c r="AY140" s="14" t="s">
        <v>188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219</v>
      </c>
      <c r="BM140" s="236" t="s">
        <v>258</v>
      </c>
    </row>
    <row r="141" s="2" customFormat="1" ht="14.4" customHeight="1">
      <c r="A141" s="35"/>
      <c r="B141" s="36"/>
      <c r="C141" s="224" t="s">
        <v>259</v>
      </c>
      <c r="D141" s="224" t="s">
        <v>190</v>
      </c>
      <c r="E141" s="225" t="s">
        <v>194</v>
      </c>
      <c r="F141" s="226" t="s">
        <v>1501</v>
      </c>
      <c r="G141" s="227" t="s">
        <v>235</v>
      </c>
      <c r="H141" s="228">
        <v>61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38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219</v>
      </c>
      <c r="AT141" s="236" t="s">
        <v>190</v>
      </c>
      <c r="AU141" s="236" t="s">
        <v>81</v>
      </c>
      <c r="AY141" s="14" t="s">
        <v>188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219</v>
      </c>
      <c r="BM141" s="236" t="s">
        <v>262</v>
      </c>
    </row>
    <row r="142" s="2" customFormat="1" ht="14.4" customHeight="1">
      <c r="A142" s="35"/>
      <c r="B142" s="36"/>
      <c r="C142" s="224" t="s">
        <v>228</v>
      </c>
      <c r="D142" s="224" t="s">
        <v>190</v>
      </c>
      <c r="E142" s="225" t="s">
        <v>1502</v>
      </c>
      <c r="F142" s="226" t="s">
        <v>1503</v>
      </c>
      <c r="G142" s="227" t="s">
        <v>235</v>
      </c>
      <c r="H142" s="228">
        <v>62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38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219</v>
      </c>
      <c r="AT142" s="236" t="s">
        <v>190</v>
      </c>
      <c r="AU142" s="236" t="s">
        <v>81</v>
      </c>
      <c r="AY142" s="14" t="s">
        <v>188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219</v>
      </c>
      <c r="BM142" s="236" t="s">
        <v>265</v>
      </c>
    </row>
    <row r="143" s="2" customFormat="1" ht="14.4" customHeight="1">
      <c r="A143" s="35"/>
      <c r="B143" s="36"/>
      <c r="C143" s="224" t="s">
        <v>7</v>
      </c>
      <c r="D143" s="224" t="s">
        <v>190</v>
      </c>
      <c r="E143" s="225" t="s">
        <v>1504</v>
      </c>
      <c r="F143" s="226" t="s">
        <v>1505</v>
      </c>
      <c r="G143" s="227" t="s">
        <v>235</v>
      </c>
      <c r="H143" s="228">
        <v>11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38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219</v>
      </c>
      <c r="AT143" s="236" t="s">
        <v>190</v>
      </c>
      <c r="AU143" s="236" t="s">
        <v>81</v>
      </c>
      <c r="AY143" s="14" t="s">
        <v>188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219</v>
      </c>
      <c r="BM143" s="236" t="s">
        <v>268</v>
      </c>
    </row>
    <row r="144" s="2" customFormat="1" ht="24.15" customHeight="1">
      <c r="A144" s="35"/>
      <c r="B144" s="36"/>
      <c r="C144" s="224" t="s">
        <v>232</v>
      </c>
      <c r="D144" s="224" t="s">
        <v>190</v>
      </c>
      <c r="E144" s="225" t="s">
        <v>1506</v>
      </c>
      <c r="F144" s="226" t="s">
        <v>1507</v>
      </c>
      <c r="G144" s="227" t="s">
        <v>254</v>
      </c>
      <c r="H144" s="228">
        <v>6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38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219</v>
      </c>
      <c r="AT144" s="236" t="s">
        <v>190</v>
      </c>
      <c r="AU144" s="236" t="s">
        <v>81</v>
      </c>
      <c r="AY144" s="14" t="s">
        <v>188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219</v>
      </c>
      <c r="BM144" s="236" t="s">
        <v>271</v>
      </c>
    </row>
    <row r="145" s="2" customFormat="1" ht="24.15" customHeight="1">
      <c r="A145" s="35"/>
      <c r="B145" s="36"/>
      <c r="C145" s="224" t="s">
        <v>272</v>
      </c>
      <c r="D145" s="224" t="s">
        <v>190</v>
      </c>
      <c r="E145" s="225" t="s">
        <v>1508</v>
      </c>
      <c r="F145" s="226" t="s">
        <v>1509</v>
      </c>
      <c r="G145" s="227" t="s">
        <v>254</v>
      </c>
      <c r="H145" s="228">
        <v>2</v>
      </c>
      <c r="I145" s="229"/>
      <c r="J145" s="230">
        <f>ROUND(I145*H145,2)</f>
        <v>0</v>
      </c>
      <c r="K145" s="231"/>
      <c r="L145" s="41"/>
      <c r="M145" s="232" t="s">
        <v>1</v>
      </c>
      <c r="N145" s="233" t="s">
        <v>38</v>
      </c>
      <c r="O145" s="88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219</v>
      </c>
      <c r="AT145" s="236" t="s">
        <v>190</v>
      </c>
      <c r="AU145" s="236" t="s">
        <v>81</v>
      </c>
      <c r="AY145" s="14" t="s">
        <v>188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219</v>
      </c>
      <c r="BM145" s="236" t="s">
        <v>275</v>
      </c>
    </row>
    <row r="146" s="2" customFormat="1" ht="14.4" customHeight="1">
      <c r="A146" s="35"/>
      <c r="B146" s="36"/>
      <c r="C146" s="224" t="s">
        <v>236</v>
      </c>
      <c r="D146" s="224" t="s">
        <v>190</v>
      </c>
      <c r="E146" s="225" t="s">
        <v>1510</v>
      </c>
      <c r="F146" s="226" t="s">
        <v>1511</v>
      </c>
      <c r="G146" s="227" t="s">
        <v>207</v>
      </c>
      <c r="H146" s="228">
        <v>1.5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38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219</v>
      </c>
      <c r="AT146" s="236" t="s">
        <v>190</v>
      </c>
      <c r="AU146" s="236" t="s">
        <v>81</v>
      </c>
      <c r="AY146" s="14" t="s">
        <v>188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81</v>
      </c>
      <c r="BK146" s="237">
        <f>ROUND(I146*H146,2)</f>
        <v>0</v>
      </c>
      <c r="BL146" s="14" t="s">
        <v>219</v>
      </c>
      <c r="BM146" s="236" t="s">
        <v>278</v>
      </c>
    </row>
    <row r="147" s="2" customFormat="1" ht="24.15" customHeight="1">
      <c r="A147" s="35"/>
      <c r="B147" s="36"/>
      <c r="C147" s="224" t="s">
        <v>279</v>
      </c>
      <c r="D147" s="224" t="s">
        <v>190</v>
      </c>
      <c r="E147" s="225" t="s">
        <v>1512</v>
      </c>
      <c r="F147" s="226" t="s">
        <v>1513</v>
      </c>
      <c r="G147" s="227" t="s">
        <v>254</v>
      </c>
      <c r="H147" s="228">
        <v>4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38</v>
      </c>
      <c r="O147" s="88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219</v>
      </c>
      <c r="AT147" s="236" t="s">
        <v>190</v>
      </c>
      <c r="AU147" s="236" t="s">
        <v>81</v>
      </c>
      <c r="AY147" s="14" t="s">
        <v>188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219</v>
      </c>
      <c r="BM147" s="236" t="s">
        <v>282</v>
      </c>
    </row>
    <row r="148" s="2" customFormat="1" ht="24.15" customHeight="1">
      <c r="A148" s="35"/>
      <c r="B148" s="36"/>
      <c r="C148" s="224" t="s">
        <v>240</v>
      </c>
      <c r="D148" s="224" t="s">
        <v>190</v>
      </c>
      <c r="E148" s="225" t="s">
        <v>1514</v>
      </c>
      <c r="F148" s="226" t="s">
        <v>1515</v>
      </c>
      <c r="G148" s="227" t="s">
        <v>254</v>
      </c>
      <c r="H148" s="228">
        <v>2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38</v>
      </c>
      <c r="O148" s="88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219</v>
      </c>
      <c r="AT148" s="236" t="s">
        <v>190</v>
      </c>
      <c r="AU148" s="236" t="s">
        <v>81</v>
      </c>
      <c r="AY148" s="14" t="s">
        <v>188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81</v>
      </c>
      <c r="BK148" s="237">
        <f>ROUND(I148*H148,2)</f>
        <v>0</v>
      </c>
      <c r="BL148" s="14" t="s">
        <v>219</v>
      </c>
      <c r="BM148" s="236" t="s">
        <v>285</v>
      </c>
    </row>
    <row r="149" s="2" customFormat="1" ht="14.4" customHeight="1">
      <c r="A149" s="35"/>
      <c r="B149" s="36"/>
      <c r="C149" s="224" t="s">
        <v>287</v>
      </c>
      <c r="D149" s="224" t="s">
        <v>190</v>
      </c>
      <c r="E149" s="225" t="s">
        <v>203</v>
      </c>
      <c r="F149" s="226" t="s">
        <v>1516</v>
      </c>
      <c r="G149" s="227" t="s">
        <v>1492</v>
      </c>
      <c r="H149" s="228">
        <v>1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38</v>
      </c>
      <c r="O149" s="88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219</v>
      </c>
      <c r="AT149" s="236" t="s">
        <v>190</v>
      </c>
      <c r="AU149" s="236" t="s">
        <v>81</v>
      </c>
      <c r="AY149" s="14" t="s">
        <v>188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81</v>
      </c>
      <c r="BK149" s="237">
        <f>ROUND(I149*H149,2)</f>
        <v>0</v>
      </c>
      <c r="BL149" s="14" t="s">
        <v>219</v>
      </c>
      <c r="BM149" s="236" t="s">
        <v>290</v>
      </c>
    </row>
    <row r="150" s="2" customFormat="1" ht="14.4" customHeight="1">
      <c r="A150" s="35"/>
      <c r="B150" s="36"/>
      <c r="C150" s="224" t="s">
        <v>243</v>
      </c>
      <c r="D150" s="224" t="s">
        <v>190</v>
      </c>
      <c r="E150" s="225" t="s">
        <v>1517</v>
      </c>
      <c r="F150" s="226" t="s">
        <v>1518</v>
      </c>
      <c r="G150" s="227" t="s">
        <v>254</v>
      </c>
      <c r="H150" s="228">
        <v>3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38</v>
      </c>
      <c r="O150" s="88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219</v>
      </c>
      <c r="AT150" s="236" t="s">
        <v>190</v>
      </c>
      <c r="AU150" s="236" t="s">
        <v>81</v>
      </c>
      <c r="AY150" s="14" t="s">
        <v>188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81</v>
      </c>
      <c r="BK150" s="237">
        <f>ROUND(I150*H150,2)</f>
        <v>0</v>
      </c>
      <c r="BL150" s="14" t="s">
        <v>219</v>
      </c>
      <c r="BM150" s="236" t="s">
        <v>294</v>
      </c>
    </row>
    <row r="151" s="2" customFormat="1" ht="24.15" customHeight="1">
      <c r="A151" s="35"/>
      <c r="B151" s="36"/>
      <c r="C151" s="224" t="s">
        <v>295</v>
      </c>
      <c r="D151" s="224" t="s">
        <v>190</v>
      </c>
      <c r="E151" s="225" t="s">
        <v>1519</v>
      </c>
      <c r="F151" s="226" t="s">
        <v>1520</v>
      </c>
      <c r="G151" s="227" t="s">
        <v>254</v>
      </c>
      <c r="H151" s="228">
        <v>2</v>
      </c>
      <c r="I151" s="229"/>
      <c r="J151" s="230">
        <f>ROUND(I151*H151,2)</f>
        <v>0</v>
      </c>
      <c r="K151" s="231"/>
      <c r="L151" s="41"/>
      <c r="M151" s="232" t="s">
        <v>1</v>
      </c>
      <c r="N151" s="233" t="s">
        <v>38</v>
      </c>
      <c r="O151" s="88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219</v>
      </c>
      <c r="AT151" s="236" t="s">
        <v>190</v>
      </c>
      <c r="AU151" s="236" t="s">
        <v>81</v>
      </c>
      <c r="AY151" s="14" t="s">
        <v>188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81</v>
      </c>
      <c r="BK151" s="237">
        <f>ROUND(I151*H151,2)</f>
        <v>0</v>
      </c>
      <c r="BL151" s="14" t="s">
        <v>219</v>
      </c>
      <c r="BM151" s="236" t="s">
        <v>298</v>
      </c>
    </row>
    <row r="152" s="2" customFormat="1" ht="24.15" customHeight="1">
      <c r="A152" s="35"/>
      <c r="B152" s="36"/>
      <c r="C152" s="224" t="s">
        <v>246</v>
      </c>
      <c r="D152" s="224" t="s">
        <v>190</v>
      </c>
      <c r="E152" s="225" t="s">
        <v>229</v>
      </c>
      <c r="F152" s="226" t="s">
        <v>1521</v>
      </c>
      <c r="G152" s="227" t="s">
        <v>1522</v>
      </c>
      <c r="H152" s="228">
        <v>2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38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219</v>
      </c>
      <c r="AT152" s="236" t="s">
        <v>190</v>
      </c>
      <c r="AU152" s="236" t="s">
        <v>81</v>
      </c>
      <c r="AY152" s="14" t="s">
        <v>188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81</v>
      </c>
      <c r="BK152" s="237">
        <f>ROUND(I152*H152,2)</f>
        <v>0</v>
      </c>
      <c r="BL152" s="14" t="s">
        <v>219</v>
      </c>
      <c r="BM152" s="236" t="s">
        <v>301</v>
      </c>
    </row>
    <row r="153" s="2" customFormat="1" ht="24.15" customHeight="1">
      <c r="A153" s="35"/>
      <c r="B153" s="36"/>
      <c r="C153" s="224" t="s">
        <v>302</v>
      </c>
      <c r="D153" s="224" t="s">
        <v>190</v>
      </c>
      <c r="E153" s="225" t="s">
        <v>237</v>
      </c>
      <c r="F153" s="226" t="s">
        <v>1523</v>
      </c>
      <c r="G153" s="227" t="s">
        <v>1492</v>
      </c>
      <c r="H153" s="228">
        <v>1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38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219</v>
      </c>
      <c r="AT153" s="236" t="s">
        <v>190</v>
      </c>
      <c r="AU153" s="236" t="s">
        <v>81</v>
      </c>
      <c r="AY153" s="14" t="s">
        <v>188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81</v>
      </c>
      <c r="BK153" s="237">
        <f>ROUND(I153*H153,2)</f>
        <v>0</v>
      </c>
      <c r="BL153" s="14" t="s">
        <v>219</v>
      </c>
      <c r="BM153" s="236" t="s">
        <v>305</v>
      </c>
    </row>
    <row r="154" s="2" customFormat="1" ht="24.15" customHeight="1">
      <c r="A154" s="35"/>
      <c r="B154" s="36"/>
      <c r="C154" s="224" t="s">
        <v>250</v>
      </c>
      <c r="D154" s="224" t="s">
        <v>190</v>
      </c>
      <c r="E154" s="225" t="s">
        <v>8</v>
      </c>
      <c r="F154" s="226" t="s">
        <v>1524</v>
      </c>
      <c r="G154" s="227" t="s">
        <v>1522</v>
      </c>
      <c r="H154" s="228">
        <v>2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38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219</v>
      </c>
      <c r="AT154" s="236" t="s">
        <v>190</v>
      </c>
      <c r="AU154" s="236" t="s">
        <v>81</v>
      </c>
      <c r="AY154" s="14" t="s">
        <v>188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81</v>
      </c>
      <c r="BK154" s="237">
        <f>ROUND(I154*H154,2)</f>
        <v>0</v>
      </c>
      <c r="BL154" s="14" t="s">
        <v>219</v>
      </c>
      <c r="BM154" s="236" t="s">
        <v>308</v>
      </c>
    </row>
    <row r="155" s="12" customFormat="1" ht="25.92" customHeight="1">
      <c r="A155" s="12"/>
      <c r="B155" s="208"/>
      <c r="C155" s="209"/>
      <c r="D155" s="210" t="s">
        <v>72</v>
      </c>
      <c r="E155" s="211" t="s">
        <v>1525</v>
      </c>
      <c r="F155" s="211" t="s">
        <v>1526</v>
      </c>
      <c r="G155" s="209"/>
      <c r="H155" s="209"/>
      <c r="I155" s="212"/>
      <c r="J155" s="213">
        <f>BK155</f>
        <v>0</v>
      </c>
      <c r="K155" s="209"/>
      <c r="L155" s="214"/>
      <c r="M155" s="215"/>
      <c r="N155" s="216"/>
      <c r="O155" s="216"/>
      <c r="P155" s="217">
        <f>SUM(P156:P187)</f>
        <v>0</v>
      </c>
      <c r="Q155" s="216"/>
      <c r="R155" s="217">
        <f>SUM(R156:R187)</f>
        <v>0</v>
      </c>
      <c r="S155" s="216"/>
      <c r="T155" s="218">
        <f>SUM(T156:T187)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9" t="s">
        <v>83</v>
      </c>
      <c r="AT155" s="220" t="s">
        <v>72</v>
      </c>
      <c r="AU155" s="220" t="s">
        <v>73</v>
      </c>
      <c r="AY155" s="219" t="s">
        <v>188</v>
      </c>
      <c r="BK155" s="221">
        <f>SUM(BK156:BK187)</f>
        <v>0</v>
      </c>
    </row>
    <row r="156" s="2" customFormat="1" ht="14.4" customHeight="1">
      <c r="A156" s="35"/>
      <c r="B156" s="36"/>
      <c r="C156" s="224" t="s">
        <v>309</v>
      </c>
      <c r="D156" s="224" t="s">
        <v>190</v>
      </c>
      <c r="E156" s="225" t="s">
        <v>1527</v>
      </c>
      <c r="F156" s="226" t="s">
        <v>1528</v>
      </c>
      <c r="G156" s="227" t="s">
        <v>235</v>
      </c>
      <c r="H156" s="228">
        <v>136</v>
      </c>
      <c r="I156" s="229"/>
      <c r="J156" s="230">
        <f>ROUND(I156*H156,2)</f>
        <v>0</v>
      </c>
      <c r="K156" s="231"/>
      <c r="L156" s="41"/>
      <c r="M156" s="232" t="s">
        <v>1</v>
      </c>
      <c r="N156" s="233" t="s">
        <v>38</v>
      </c>
      <c r="O156" s="88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219</v>
      </c>
      <c r="AT156" s="236" t="s">
        <v>190</v>
      </c>
      <c r="AU156" s="236" t="s">
        <v>81</v>
      </c>
      <c r="AY156" s="14" t="s">
        <v>188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81</v>
      </c>
      <c r="BK156" s="237">
        <f>ROUND(I156*H156,2)</f>
        <v>0</v>
      </c>
      <c r="BL156" s="14" t="s">
        <v>219</v>
      </c>
      <c r="BM156" s="236" t="s">
        <v>312</v>
      </c>
    </row>
    <row r="157" s="2" customFormat="1" ht="14.4" customHeight="1">
      <c r="A157" s="35"/>
      <c r="B157" s="36"/>
      <c r="C157" s="224" t="s">
        <v>255</v>
      </c>
      <c r="D157" s="224" t="s">
        <v>190</v>
      </c>
      <c r="E157" s="225" t="s">
        <v>1529</v>
      </c>
      <c r="F157" s="226" t="s">
        <v>1530</v>
      </c>
      <c r="G157" s="227" t="s">
        <v>235</v>
      </c>
      <c r="H157" s="228">
        <v>48</v>
      </c>
      <c r="I157" s="229"/>
      <c r="J157" s="230">
        <f>ROUND(I157*H157,2)</f>
        <v>0</v>
      </c>
      <c r="K157" s="231"/>
      <c r="L157" s="41"/>
      <c r="M157" s="232" t="s">
        <v>1</v>
      </c>
      <c r="N157" s="233" t="s">
        <v>38</v>
      </c>
      <c r="O157" s="88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6" t="s">
        <v>219</v>
      </c>
      <c r="AT157" s="236" t="s">
        <v>190</v>
      </c>
      <c r="AU157" s="236" t="s">
        <v>81</v>
      </c>
      <c r="AY157" s="14" t="s">
        <v>188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4" t="s">
        <v>81</v>
      </c>
      <c r="BK157" s="237">
        <f>ROUND(I157*H157,2)</f>
        <v>0</v>
      </c>
      <c r="BL157" s="14" t="s">
        <v>219</v>
      </c>
      <c r="BM157" s="236" t="s">
        <v>315</v>
      </c>
    </row>
    <row r="158" s="2" customFormat="1" ht="14.4" customHeight="1">
      <c r="A158" s="35"/>
      <c r="B158" s="36"/>
      <c r="C158" s="224" t="s">
        <v>316</v>
      </c>
      <c r="D158" s="224" t="s">
        <v>190</v>
      </c>
      <c r="E158" s="225" t="s">
        <v>1531</v>
      </c>
      <c r="F158" s="226" t="s">
        <v>1532</v>
      </c>
      <c r="G158" s="227" t="s">
        <v>235</v>
      </c>
      <c r="H158" s="228">
        <v>39</v>
      </c>
      <c r="I158" s="229"/>
      <c r="J158" s="230">
        <f>ROUND(I158*H158,2)</f>
        <v>0</v>
      </c>
      <c r="K158" s="231"/>
      <c r="L158" s="41"/>
      <c r="M158" s="232" t="s">
        <v>1</v>
      </c>
      <c r="N158" s="233" t="s">
        <v>38</v>
      </c>
      <c r="O158" s="88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219</v>
      </c>
      <c r="AT158" s="236" t="s">
        <v>190</v>
      </c>
      <c r="AU158" s="236" t="s">
        <v>81</v>
      </c>
      <c r="AY158" s="14" t="s">
        <v>188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81</v>
      </c>
      <c r="BK158" s="237">
        <f>ROUND(I158*H158,2)</f>
        <v>0</v>
      </c>
      <c r="BL158" s="14" t="s">
        <v>219</v>
      </c>
      <c r="BM158" s="236" t="s">
        <v>319</v>
      </c>
    </row>
    <row r="159" s="2" customFormat="1" ht="14.4" customHeight="1">
      <c r="A159" s="35"/>
      <c r="B159" s="36"/>
      <c r="C159" s="224" t="s">
        <v>258</v>
      </c>
      <c r="D159" s="224" t="s">
        <v>190</v>
      </c>
      <c r="E159" s="225" t="s">
        <v>1533</v>
      </c>
      <c r="F159" s="226" t="s">
        <v>1534</v>
      </c>
      <c r="G159" s="227" t="s">
        <v>235</v>
      </c>
      <c r="H159" s="228">
        <v>8</v>
      </c>
      <c r="I159" s="229"/>
      <c r="J159" s="230">
        <f>ROUND(I159*H159,2)</f>
        <v>0</v>
      </c>
      <c r="K159" s="231"/>
      <c r="L159" s="41"/>
      <c r="M159" s="232" t="s">
        <v>1</v>
      </c>
      <c r="N159" s="233" t="s">
        <v>38</v>
      </c>
      <c r="O159" s="88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6" t="s">
        <v>219</v>
      </c>
      <c r="AT159" s="236" t="s">
        <v>190</v>
      </c>
      <c r="AU159" s="236" t="s">
        <v>81</v>
      </c>
      <c r="AY159" s="14" t="s">
        <v>188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4" t="s">
        <v>81</v>
      </c>
      <c r="BK159" s="237">
        <f>ROUND(I159*H159,2)</f>
        <v>0</v>
      </c>
      <c r="BL159" s="14" t="s">
        <v>219</v>
      </c>
      <c r="BM159" s="236" t="s">
        <v>322</v>
      </c>
    </row>
    <row r="160" s="2" customFormat="1" ht="14.4" customHeight="1">
      <c r="A160" s="35"/>
      <c r="B160" s="36"/>
      <c r="C160" s="224" t="s">
        <v>323</v>
      </c>
      <c r="D160" s="224" t="s">
        <v>190</v>
      </c>
      <c r="E160" s="225" t="s">
        <v>1535</v>
      </c>
      <c r="F160" s="226" t="s">
        <v>1536</v>
      </c>
      <c r="G160" s="227" t="s">
        <v>235</v>
      </c>
      <c r="H160" s="228">
        <v>110</v>
      </c>
      <c r="I160" s="229"/>
      <c r="J160" s="230">
        <f>ROUND(I160*H160,2)</f>
        <v>0</v>
      </c>
      <c r="K160" s="231"/>
      <c r="L160" s="41"/>
      <c r="M160" s="232" t="s">
        <v>1</v>
      </c>
      <c r="N160" s="233" t="s">
        <v>38</v>
      </c>
      <c r="O160" s="88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6" t="s">
        <v>219</v>
      </c>
      <c r="AT160" s="236" t="s">
        <v>190</v>
      </c>
      <c r="AU160" s="236" t="s">
        <v>81</v>
      </c>
      <c r="AY160" s="14" t="s">
        <v>188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4" t="s">
        <v>81</v>
      </c>
      <c r="BK160" s="237">
        <f>ROUND(I160*H160,2)</f>
        <v>0</v>
      </c>
      <c r="BL160" s="14" t="s">
        <v>219</v>
      </c>
      <c r="BM160" s="236" t="s">
        <v>326</v>
      </c>
    </row>
    <row r="161" s="2" customFormat="1" ht="14.4" customHeight="1">
      <c r="A161" s="35"/>
      <c r="B161" s="36"/>
      <c r="C161" s="224" t="s">
        <v>262</v>
      </c>
      <c r="D161" s="224" t="s">
        <v>190</v>
      </c>
      <c r="E161" s="225" t="s">
        <v>1537</v>
      </c>
      <c r="F161" s="226" t="s">
        <v>1538</v>
      </c>
      <c r="G161" s="227" t="s">
        <v>235</v>
      </c>
      <c r="H161" s="228">
        <v>13</v>
      </c>
      <c r="I161" s="229"/>
      <c r="J161" s="230">
        <f>ROUND(I161*H161,2)</f>
        <v>0</v>
      </c>
      <c r="K161" s="231"/>
      <c r="L161" s="41"/>
      <c r="M161" s="232" t="s">
        <v>1</v>
      </c>
      <c r="N161" s="233" t="s">
        <v>38</v>
      </c>
      <c r="O161" s="88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6" t="s">
        <v>219</v>
      </c>
      <c r="AT161" s="236" t="s">
        <v>190</v>
      </c>
      <c r="AU161" s="236" t="s">
        <v>81</v>
      </c>
      <c r="AY161" s="14" t="s">
        <v>188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4" t="s">
        <v>81</v>
      </c>
      <c r="BK161" s="237">
        <f>ROUND(I161*H161,2)</f>
        <v>0</v>
      </c>
      <c r="BL161" s="14" t="s">
        <v>219</v>
      </c>
      <c r="BM161" s="236" t="s">
        <v>329</v>
      </c>
    </row>
    <row r="162" s="2" customFormat="1" ht="14.4" customHeight="1">
      <c r="A162" s="35"/>
      <c r="B162" s="36"/>
      <c r="C162" s="224" t="s">
        <v>330</v>
      </c>
      <c r="D162" s="224" t="s">
        <v>190</v>
      </c>
      <c r="E162" s="225" t="s">
        <v>81</v>
      </c>
      <c r="F162" s="226" t="s">
        <v>1539</v>
      </c>
      <c r="G162" s="227" t="s">
        <v>1522</v>
      </c>
      <c r="H162" s="228">
        <v>1</v>
      </c>
      <c r="I162" s="229"/>
      <c r="J162" s="230">
        <f>ROUND(I162*H162,2)</f>
        <v>0</v>
      </c>
      <c r="K162" s="231"/>
      <c r="L162" s="41"/>
      <c r="M162" s="232" t="s">
        <v>1</v>
      </c>
      <c r="N162" s="233" t="s">
        <v>38</v>
      </c>
      <c r="O162" s="88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6" t="s">
        <v>219</v>
      </c>
      <c r="AT162" s="236" t="s">
        <v>190</v>
      </c>
      <c r="AU162" s="236" t="s">
        <v>81</v>
      </c>
      <c r="AY162" s="14" t="s">
        <v>188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4" t="s">
        <v>81</v>
      </c>
      <c r="BK162" s="237">
        <f>ROUND(I162*H162,2)</f>
        <v>0</v>
      </c>
      <c r="BL162" s="14" t="s">
        <v>219</v>
      </c>
      <c r="BM162" s="236" t="s">
        <v>333</v>
      </c>
    </row>
    <row r="163" s="2" customFormat="1" ht="14.4" customHeight="1">
      <c r="A163" s="35"/>
      <c r="B163" s="36"/>
      <c r="C163" s="224" t="s">
        <v>265</v>
      </c>
      <c r="D163" s="224" t="s">
        <v>190</v>
      </c>
      <c r="E163" s="225" t="s">
        <v>1540</v>
      </c>
      <c r="F163" s="226" t="s">
        <v>1541</v>
      </c>
      <c r="G163" s="227" t="s">
        <v>235</v>
      </c>
      <c r="H163" s="228">
        <v>354</v>
      </c>
      <c r="I163" s="229"/>
      <c r="J163" s="230">
        <f>ROUND(I163*H163,2)</f>
        <v>0</v>
      </c>
      <c r="K163" s="231"/>
      <c r="L163" s="41"/>
      <c r="M163" s="232" t="s">
        <v>1</v>
      </c>
      <c r="N163" s="233" t="s">
        <v>38</v>
      </c>
      <c r="O163" s="88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6" t="s">
        <v>219</v>
      </c>
      <c r="AT163" s="236" t="s">
        <v>190</v>
      </c>
      <c r="AU163" s="236" t="s">
        <v>81</v>
      </c>
      <c r="AY163" s="14" t="s">
        <v>188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4" t="s">
        <v>81</v>
      </c>
      <c r="BK163" s="237">
        <f>ROUND(I163*H163,2)</f>
        <v>0</v>
      </c>
      <c r="BL163" s="14" t="s">
        <v>219</v>
      </c>
      <c r="BM163" s="236" t="s">
        <v>336</v>
      </c>
    </row>
    <row r="164" s="2" customFormat="1" ht="14.4" customHeight="1">
      <c r="A164" s="35"/>
      <c r="B164" s="36"/>
      <c r="C164" s="224" t="s">
        <v>337</v>
      </c>
      <c r="D164" s="224" t="s">
        <v>190</v>
      </c>
      <c r="E164" s="225" t="s">
        <v>1542</v>
      </c>
      <c r="F164" s="226" t="s">
        <v>1543</v>
      </c>
      <c r="G164" s="227" t="s">
        <v>254</v>
      </c>
      <c r="H164" s="228">
        <v>42</v>
      </c>
      <c r="I164" s="229"/>
      <c r="J164" s="230">
        <f>ROUND(I164*H164,2)</f>
        <v>0</v>
      </c>
      <c r="K164" s="231"/>
      <c r="L164" s="41"/>
      <c r="M164" s="232" t="s">
        <v>1</v>
      </c>
      <c r="N164" s="233" t="s">
        <v>38</v>
      </c>
      <c r="O164" s="88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6" t="s">
        <v>219</v>
      </c>
      <c r="AT164" s="236" t="s">
        <v>190</v>
      </c>
      <c r="AU164" s="236" t="s">
        <v>81</v>
      </c>
      <c r="AY164" s="14" t="s">
        <v>188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4" t="s">
        <v>81</v>
      </c>
      <c r="BK164" s="237">
        <f>ROUND(I164*H164,2)</f>
        <v>0</v>
      </c>
      <c r="BL164" s="14" t="s">
        <v>219</v>
      </c>
      <c r="BM164" s="236" t="s">
        <v>340</v>
      </c>
    </row>
    <row r="165" s="2" customFormat="1" ht="14.4" customHeight="1">
      <c r="A165" s="35"/>
      <c r="B165" s="36"/>
      <c r="C165" s="224" t="s">
        <v>268</v>
      </c>
      <c r="D165" s="224" t="s">
        <v>190</v>
      </c>
      <c r="E165" s="225" t="s">
        <v>1544</v>
      </c>
      <c r="F165" s="226" t="s">
        <v>1545</v>
      </c>
      <c r="G165" s="227" t="s">
        <v>254</v>
      </c>
      <c r="H165" s="228">
        <v>5</v>
      </c>
      <c r="I165" s="229"/>
      <c r="J165" s="230">
        <f>ROUND(I165*H165,2)</f>
        <v>0</v>
      </c>
      <c r="K165" s="231"/>
      <c r="L165" s="41"/>
      <c r="M165" s="232" t="s">
        <v>1</v>
      </c>
      <c r="N165" s="233" t="s">
        <v>38</v>
      </c>
      <c r="O165" s="88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219</v>
      </c>
      <c r="AT165" s="236" t="s">
        <v>190</v>
      </c>
      <c r="AU165" s="236" t="s">
        <v>81</v>
      </c>
      <c r="AY165" s="14" t="s">
        <v>188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81</v>
      </c>
      <c r="BK165" s="237">
        <f>ROUND(I165*H165,2)</f>
        <v>0</v>
      </c>
      <c r="BL165" s="14" t="s">
        <v>219</v>
      </c>
      <c r="BM165" s="236" t="s">
        <v>343</v>
      </c>
    </row>
    <row r="166" s="2" customFormat="1" ht="14.4" customHeight="1">
      <c r="A166" s="35"/>
      <c r="B166" s="36"/>
      <c r="C166" s="224" t="s">
        <v>344</v>
      </c>
      <c r="D166" s="224" t="s">
        <v>190</v>
      </c>
      <c r="E166" s="225" t="s">
        <v>1546</v>
      </c>
      <c r="F166" s="226" t="s">
        <v>1547</v>
      </c>
      <c r="G166" s="227" t="s">
        <v>235</v>
      </c>
      <c r="H166" s="228">
        <v>354</v>
      </c>
      <c r="I166" s="229"/>
      <c r="J166" s="230">
        <f>ROUND(I166*H166,2)</f>
        <v>0</v>
      </c>
      <c r="K166" s="231"/>
      <c r="L166" s="41"/>
      <c r="M166" s="232" t="s">
        <v>1</v>
      </c>
      <c r="N166" s="233" t="s">
        <v>38</v>
      </c>
      <c r="O166" s="88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6" t="s">
        <v>219</v>
      </c>
      <c r="AT166" s="236" t="s">
        <v>190</v>
      </c>
      <c r="AU166" s="236" t="s">
        <v>81</v>
      </c>
      <c r="AY166" s="14" t="s">
        <v>188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4" t="s">
        <v>81</v>
      </c>
      <c r="BK166" s="237">
        <f>ROUND(I166*H166,2)</f>
        <v>0</v>
      </c>
      <c r="BL166" s="14" t="s">
        <v>219</v>
      </c>
      <c r="BM166" s="236" t="s">
        <v>347</v>
      </c>
    </row>
    <row r="167" s="2" customFormat="1" ht="14.4" customHeight="1">
      <c r="A167" s="35"/>
      <c r="B167" s="36"/>
      <c r="C167" s="224" t="s">
        <v>271</v>
      </c>
      <c r="D167" s="224" t="s">
        <v>190</v>
      </c>
      <c r="E167" s="225" t="s">
        <v>1548</v>
      </c>
      <c r="F167" s="226" t="s">
        <v>1549</v>
      </c>
      <c r="G167" s="227" t="s">
        <v>254</v>
      </c>
      <c r="H167" s="228">
        <v>3</v>
      </c>
      <c r="I167" s="229"/>
      <c r="J167" s="230">
        <f>ROUND(I167*H167,2)</f>
        <v>0</v>
      </c>
      <c r="K167" s="231"/>
      <c r="L167" s="41"/>
      <c r="M167" s="232" t="s">
        <v>1</v>
      </c>
      <c r="N167" s="233" t="s">
        <v>38</v>
      </c>
      <c r="O167" s="88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6" t="s">
        <v>219</v>
      </c>
      <c r="AT167" s="236" t="s">
        <v>190</v>
      </c>
      <c r="AU167" s="236" t="s">
        <v>81</v>
      </c>
      <c r="AY167" s="14" t="s">
        <v>188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4" t="s">
        <v>81</v>
      </c>
      <c r="BK167" s="237">
        <f>ROUND(I167*H167,2)</f>
        <v>0</v>
      </c>
      <c r="BL167" s="14" t="s">
        <v>219</v>
      </c>
      <c r="BM167" s="236" t="s">
        <v>350</v>
      </c>
    </row>
    <row r="168" s="2" customFormat="1" ht="14.4" customHeight="1">
      <c r="A168" s="35"/>
      <c r="B168" s="36"/>
      <c r="C168" s="224" t="s">
        <v>352</v>
      </c>
      <c r="D168" s="224" t="s">
        <v>190</v>
      </c>
      <c r="E168" s="225" t="s">
        <v>1550</v>
      </c>
      <c r="F168" s="226" t="s">
        <v>1551</v>
      </c>
      <c r="G168" s="227" t="s">
        <v>1522</v>
      </c>
      <c r="H168" s="228">
        <v>1</v>
      </c>
      <c r="I168" s="229"/>
      <c r="J168" s="230">
        <f>ROUND(I168*H168,2)</f>
        <v>0</v>
      </c>
      <c r="K168" s="231"/>
      <c r="L168" s="41"/>
      <c r="M168" s="232" t="s">
        <v>1</v>
      </c>
      <c r="N168" s="233" t="s">
        <v>38</v>
      </c>
      <c r="O168" s="88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6" t="s">
        <v>219</v>
      </c>
      <c r="AT168" s="236" t="s">
        <v>190</v>
      </c>
      <c r="AU168" s="236" t="s">
        <v>81</v>
      </c>
      <c r="AY168" s="14" t="s">
        <v>188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4" t="s">
        <v>81</v>
      </c>
      <c r="BK168" s="237">
        <f>ROUND(I168*H168,2)</f>
        <v>0</v>
      </c>
      <c r="BL168" s="14" t="s">
        <v>219</v>
      </c>
      <c r="BM168" s="236" t="s">
        <v>355</v>
      </c>
    </row>
    <row r="169" s="2" customFormat="1" ht="14.4" customHeight="1">
      <c r="A169" s="35"/>
      <c r="B169" s="36"/>
      <c r="C169" s="224" t="s">
        <v>275</v>
      </c>
      <c r="D169" s="224" t="s">
        <v>190</v>
      </c>
      <c r="E169" s="225" t="s">
        <v>1552</v>
      </c>
      <c r="F169" s="226" t="s">
        <v>1553</v>
      </c>
      <c r="G169" s="227" t="s">
        <v>254</v>
      </c>
      <c r="H169" s="228">
        <v>8</v>
      </c>
      <c r="I169" s="229"/>
      <c r="J169" s="230">
        <f>ROUND(I169*H169,2)</f>
        <v>0</v>
      </c>
      <c r="K169" s="231"/>
      <c r="L169" s="41"/>
      <c r="M169" s="232" t="s">
        <v>1</v>
      </c>
      <c r="N169" s="233" t="s">
        <v>38</v>
      </c>
      <c r="O169" s="88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6" t="s">
        <v>219</v>
      </c>
      <c r="AT169" s="236" t="s">
        <v>190</v>
      </c>
      <c r="AU169" s="236" t="s">
        <v>81</v>
      </c>
      <c r="AY169" s="14" t="s">
        <v>188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4" t="s">
        <v>81</v>
      </c>
      <c r="BK169" s="237">
        <f>ROUND(I169*H169,2)</f>
        <v>0</v>
      </c>
      <c r="BL169" s="14" t="s">
        <v>219</v>
      </c>
      <c r="BM169" s="236" t="s">
        <v>358</v>
      </c>
    </row>
    <row r="170" s="2" customFormat="1" ht="14.4" customHeight="1">
      <c r="A170" s="35"/>
      <c r="B170" s="36"/>
      <c r="C170" s="224" t="s">
        <v>359</v>
      </c>
      <c r="D170" s="224" t="s">
        <v>190</v>
      </c>
      <c r="E170" s="225" t="s">
        <v>1554</v>
      </c>
      <c r="F170" s="226" t="s">
        <v>1555</v>
      </c>
      <c r="G170" s="227" t="s">
        <v>254</v>
      </c>
      <c r="H170" s="228">
        <v>1</v>
      </c>
      <c r="I170" s="229"/>
      <c r="J170" s="230">
        <f>ROUND(I170*H170,2)</f>
        <v>0</v>
      </c>
      <c r="K170" s="231"/>
      <c r="L170" s="41"/>
      <c r="M170" s="232" t="s">
        <v>1</v>
      </c>
      <c r="N170" s="233" t="s">
        <v>38</v>
      </c>
      <c r="O170" s="88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6" t="s">
        <v>219</v>
      </c>
      <c r="AT170" s="236" t="s">
        <v>190</v>
      </c>
      <c r="AU170" s="236" t="s">
        <v>81</v>
      </c>
      <c r="AY170" s="14" t="s">
        <v>188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4" t="s">
        <v>81</v>
      </c>
      <c r="BK170" s="237">
        <f>ROUND(I170*H170,2)</f>
        <v>0</v>
      </c>
      <c r="BL170" s="14" t="s">
        <v>219</v>
      </c>
      <c r="BM170" s="236" t="s">
        <v>362</v>
      </c>
    </row>
    <row r="171" s="2" customFormat="1" ht="14.4" customHeight="1">
      <c r="A171" s="35"/>
      <c r="B171" s="36"/>
      <c r="C171" s="224" t="s">
        <v>278</v>
      </c>
      <c r="D171" s="224" t="s">
        <v>190</v>
      </c>
      <c r="E171" s="225" t="s">
        <v>1556</v>
      </c>
      <c r="F171" s="226" t="s">
        <v>1557</v>
      </c>
      <c r="G171" s="227" t="s">
        <v>254</v>
      </c>
      <c r="H171" s="228">
        <v>6</v>
      </c>
      <c r="I171" s="229"/>
      <c r="J171" s="230">
        <f>ROUND(I171*H171,2)</f>
        <v>0</v>
      </c>
      <c r="K171" s="231"/>
      <c r="L171" s="41"/>
      <c r="M171" s="232" t="s">
        <v>1</v>
      </c>
      <c r="N171" s="233" t="s">
        <v>38</v>
      </c>
      <c r="O171" s="88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6" t="s">
        <v>219</v>
      </c>
      <c r="AT171" s="236" t="s">
        <v>190</v>
      </c>
      <c r="AU171" s="236" t="s">
        <v>81</v>
      </c>
      <c r="AY171" s="14" t="s">
        <v>188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4" t="s">
        <v>81</v>
      </c>
      <c r="BK171" s="237">
        <f>ROUND(I171*H171,2)</f>
        <v>0</v>
      </c>
      <c r="BL171" s="14" t="s">
        <v>219</v>
      </c>
      <c r="BM171" s="236" t="s">
        <v>365</v>
      </c>
    </row>
    <row r="172" s="2" customFormat="1" ht="14.4" customHeight="1">
      <c r="A172" s="35"/>
      <c r="B172" s="36"/>
      <c r="C172" s="224" t="s">
        <v>367</v>
      </c>
      <c r="D172" s="224" t="s">
        <v>190</v>
      </c>
      <c r="E172" s="225" t="s">
        <v>1558</v>
      </c>
      <c r="F172" s="226" t="s">
        <v>1559</v>
      </c>
      <c r="G172" s="227" t="s">
        <v>254</v>
      </c>
      <c r="H172" s="228">
        <v>1</v>
      </c>
      <c r="I172" s="229"/>
      <c r="J172" s="230">
        <f>ROUND(I172*H172,2)</f>
        <v>0</v>
      </c>
      <c r="K172" s="231"/>
      <c r="L172" s="41"/>
      <c r="M172" s="232" t="s">
        <v>1</v>
      </c>
      <c r="N172" s="233" t="s">
        <v>38</v>
      </c>
      <c r="O172" s="88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6" t="s">
        <v>219</v>
      </c>
      <c r="AT172" s="236" t="s">
        <v>190</v>
      </c>
      <c r="AU172" s="236" t="s">
        <v>81</v>
      </c>
      <c r="AY172" s="14" t="s">
        <v>188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4" t="s">
        <v>81</v>
      </c>
      <c r="BK172" s="237">
        <f>ROUND(I172*H172,2)</f>
        <v>0</v>
      </c>
      <c r="BL172" s="14" t="s">
        <v>219</v>
      </c>
      <c r="BM172" s="236" t="s">
        <v>370</v>
      </c>
    </row>
    <row r="173" s="2" customFormat="1" ht="14.4" customHeight="1">
      <c r="A173" s="35"/>
      <c r="B173" s="36"/>
      <c r="C173" s="224" t="s">
        <v>282</v>
      </c>
      <c r="D173" s="224" t="s">
        <v>190</v>
      </c>
      <c r="E173" s="225" t="s">
        <v>1560</v>
      </c>
      <c r="F173" s="226" t="s">
        <v>1561</v>
      </c>
      <c r="G173" s="227" t="s">
        <v>254</v>
      </c>
      <c r="H173" s="228">
        <v>1</v>
      </c>
      <c r="I173" s="229"/>
      <c r="J173" s="230">
        <f>ROUND(I173*H173,2)</f>
        <v>0</v>
      </c>
      <c r="K173" s="231"/>
      <c r="L173" s="41"/>
      <c r="M173" s="232" t="s">
        <v>1</v>
      </c>
      <c r="N173" s="233" t="s">
        <v>38</v>
      </c>
      <c r="O173" s="88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6" t="s">
        <v>219</v>
      </c>
      <c r="AT173" s="236" t="s">
        <v>190</v>
      </c>
      <c r="AU173" s="236" t="s">
        <v>81</v>
      </c>
      <c r="AY173" s="14" t="s">
        <v>188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4" t="s">
        <v>81</v>
      </c>
      <c r="BK173" s="237">
        <f>ROUND(I173*H173,2)</f>
        <v>0</v>
      </c>
      <c r="BL173" s="14" t="s">
        <v>219</v>
      </c>
      <c r="BM173" s="236" t="s">
        <v>373</v>
      </c>
    </row>
    <row r="174" s="2" customFormat="1" ht="14.4" customHeight="1">
      <c r="A174" s="35"/>
      <c r="B174" s="36"/>
      <c r="C174" s="224" t="s">
        <v>374</v>
      </c>
      <c r="D174" s="224" t="s">
        <v>190</v>
      </c>
      <c r="E174" s="225" t="s">
        <v>1562</v>
      </c>
      <c r="F174" s="226" t="s">
        <v>1563</v>
      </c>
      <c r="G174" s="227" t="s">
        <v>207</v>
      </c>
      <c r="H174" s="228">
        <v>3</v>
      </c>
      <c r="I174" s="229"/>
      <c r="J174" s="230">
        <f>ROUND(I174*H174,2)</f>
        <v>0</v>
      </c>
      <c r="K174" s="231"/>
      <c r="L174" s="41"/>
      <c r="M174" s="232" t="s">
        <v>1</v>
      </c>
      <c r="N174" s="233" t="s">
        <v>38</v>
      </c>
      <c r="O174" s="88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6" t="s">
        <v>219</v>
      </c>
      <c r="AT174" s="236" t="s">
        <v>190</v>
      </c>
      <c r="AU174" s="236" t="s">
        <v>81</v>
      </c>
      <c r="AY174" s="14" t="s">
        <v>188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4" t="s">
        <v>81</v>
      </c>
      <c r="BK174" s="237">
        <f>ROUND(I174*H174,2)</f>
        <v>0</v>
      </c>
      <c r="BL174" s="14" t="s">
        <v>219</v>
      </c>
      <c r="BM174" s="236" t="s">
        <v>377</v>
      </c>
    </row>
    <row r="175" s="2" customFormat="1" ht="14.4" customHeight="1">
      <c r="A175" s="35"/>
      <c r="B175" s="36"/>
      <c r="C175" s="224" t="s">
        <v>285</v>
      </c>
      <c r="D175" s="224" t="s">
        <v>190</v>
      </c>
      <c r="E175" s="225" t="s">
        <v>83</v>
      </c>
      <c r="F175" s="226" t="s">
        <v>1564</v>
      </c>
      <c r="G175" s="227" t="s">
        <v>1522</v>
      </c>
      <c r="H175" s="228">
        <v>3</v>
      </c>
      <c r="I175" s="229"/>
      <c r="J175" s="230">
        <f>ROUND(I175*H175,2)</f>
        <v>0</v>
      </c>
      <c r="K175" s="231"/>
      <c r="L175" s="41"/>
      <c r="M175" s="232" t="s">
        <v>1</v>
      </c>
      <c r="N175" s="233" t="s">
        <v>38</v>
      </c>
      <c r="O175" s="88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6" t="s">
        <v>219</v>
      </c>
      <c r="AT175" s="236" t="s">
        <v>190</v>
      </c>
      <c r="AU175" s="236" t="s">
        <v>81</v>
      </c>
      <c r="AY175" s="14" t="s">
        <v>188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4" t="s">
        <v>81</v>
      </c>
      <c r="BK175" s="237">
        <f>ROUND(I175*H175,2)</f>
        <v>0</v>
      </c>
      <c r="BL175" s="14" t="s">
        <v>219</v>
      </c>
      <c r="BM175" s="236" t="s">
        <v>380</v>
      </c>
    </row>
    <row r="176" s="2" customFormat="1" ht="14.4" customHeight="1">
      <c r="A176" s="35"/>
      <c r="B176" s="36"/>
      <c r="C176" s="224" t="s">
        <v>381</v>
      </c>
      <c r="D176" s="224" t="s">
        <v>190</v>
      </c>
      <c r="E176" s="225" t="s">
        <v>204</v>
      </c>
      <c r="F176" s="226" t="s">
        <v>1565</v>
      </c>
      <c r="G176" s="227" t="s">
        <v>1566</v>
      </c>
      <c r="H176" s="228">
        <v>1</v>
      </c>
      <c r="I176" s="229"/>
      <c r="J176" s="230">
        <f>ROUND(I176*H176,2)</f>
        <v>0</v>
      </c>
      <c r="K176" s="231"/>
      <c r="L176" s="41"/>
      <c r="M176" s="232" t="s">
        <v>1</v>
      </c>
      <c r="N176" s="233" t="s">
        <v>38</v>
      </c>
      <c r="O176" s="88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6" t="s">
        <v>219</v>
      </c>
      <c r="AT176" s="236" t="s">
        <v>190</v>
      </c>
      <c r="AU176" s="236" t="s">
        <v>81</v>
      </c>
      <c r="AY176" s="14" t="s">
        <v>188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4" t="s">
        <v>81</v>
      </c>
      <c r="BK176" s="237">
        <f>ROUND(I176*H176,2)</f>
        <v>0</v>
      </c>
      <c r="BL176" s="14" t="s">
        <v>219</v>
      </c>
      <c r="BM176" s="236" t="s">
        <v>384</v>
      </c>
    </row>
    <row r="177" s="2" customFormat="1" ht="14.4" customHeight="1">
      <c r="A177" s="35"/>
      <c r="B177" s="36"/>
      <c r="C177" s="224" t="s">
        <v>290</v>
      </c>
      <c r="D177" s="224" t="s">
        <v>190</v>
      </c>
      <c r="E177" s="225" t="s">
        <v>208</v>
      </c>
      <c r="F177" s="226" t="s">
        <v>1567</v>
      </c>
      <c r="G177" s="227" t="s">
        <v>1522</v>
      </c>
      <c r="H177" s="228">
        <v>1</v>
      </c>
      <c r="I177" s="229"/>
      <c r="J177" s="230">
        <f>ROUND(I177*H177,2)</f>
        <v>0</v>
      </c>
      <c r="K177" s="231"/>
      <c r="L177" s="41"/>
      <c r="M177" s="232" t="s">
        <v>1</v>
      </c>
      <c r="N177" s="233" t="s">
        <v>38</v>
      </c>
      <c r="O177" s="88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6" t="s">
        <v>219</v>
      </c>
      <c r="AT177" s="236" t="s">
        <v>190</v>
      </c>
      <c r="AU177" s="236" t="s">
        <v>81</v>
      </c>
      <c r="AY177" s="14" t="s">
        <v>188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4" t="s">
        <v>81</v>
      </c>
      <c r="BK177" s="237">
        <f>ROUND(I177*H177,2)</f>
        <v>0</v>
      </c>
      <c r="BL177" s="14" t="s">
        <v>219</v>
      </c>
      <c r="BM177" s="236" t="s">
        <v>387</v>
      </c>
    </row>
    <row r="178" s="2" customFormat="1" ht="14.4" customHeight="1">
      <c r="A178" s="35"/>
      <c r="B178" s="36"/>
      <c r="C178" s="224" t="s">
        <v>388</v>
      </c>
      <c r="D178" s="224" t="s">
        <v>190</v>
      </c>
      <c r="E178" s="225" t="s">
        <v>1568</v>
      </c>
      <c r="F178" s="226" t="s">
        <v>1569</v>
      </c>
      <c r="G178" s="227" t="s">
        <v>235</v>
      </c>
      <c r="H178" s="228">
        <v>354</v>
      </c>
      <c r="I178" s="229"/>
      <c r="J178" s="230">
        <f>ROUND(I178*H178,2)</f>
        <v>0</v>
      </c>
      <c r="K178" s="231"/>
      <c r="L178" s="41"/>
      <c r="M178" s="232" t="s">
        <v>1</v>
      </c>
      <c r="N178" s="233" t="s">
        <v>38</v>
      </c>
      <c r="O178" s="88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6" t="s">
        <v>219</v>
      </c>
      <c r="AT178" s="236" t="s">
        <v>190</v>
      </c>
      <c r="AU178" s="236" t="s">
        <v>81</v>
      </c>
      <c r="AY178" s="14" t="s">
        <v>188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4" t="s">
        <v>81</v>
      </c>
      <c r="BK178" s="237">
        <f>ROUND(I178*H178,2)</f>
        <v>0</v>
      </c>
      <c r="BL178" s="14" t="s">
        <v>219</v>
      </c>
      <c r="BM178" s="236" t="s">
        <v>391</v>
      </c>
    </row>
    <row r="179" s="2" customFormat="1" ht="14.4" customHeight="1">
      <c r="A179" s="35"/>
      <c r="B179" s="36"/>
      <c r="C179" s="224" t="s">
        <v>294</v>
      </c>
      <c r="D179" s="224" t="s">
        <v>190</v>
      </c>
      <c r="E179" s="225" t="s">
        <v>1570</v>
      </c>
      <c r="F179" s="226" t="s">
        <v>1571</v>
      </c>
      <c r="G179" s="227" t="s">
        <v>1522</v>
      </c>
      <c r="H179" s="228">
        <v>1</v>
      </c>
      <c r="I179" s="229"/>
      <c r="J179" s="230">
        <f>ROUND(I179*H179,2)</f>
        <v>0</v>
      </c>
      <c r="K179" s="231"/>
      <c r="L179" s="41"/>
      <c r="M179" s="232" t="s">
        <v>1</v>
      </c>
      <c r="N179" s="233" t="s">
        <v>38</v>
      </c>
      <c r="O179" s="88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6" t="s">
        <v>219</v>
      </c>
      <c r="AT179" s="236" t="s">
        <v>190</v>
      </c>
      <c r="AU179" s="236" t="s">
        <v>81</v>
      </c>
      <c r="AY179" s="14" t="s">
        <v>188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4" t="s">
        <v>81</v>
      </c>
      <c r="BK179" s="237">
        <f>ROUND(I179*H179,2)</f>
        <v>0</v>
      </c>
      <c r="BL179" s="14" t="s">
        <v>219</v>
      </c>
      <c r="BM179" s="236" t="s">
        <v>394</v>
      </c>
    </row>
    <row r="180" s="2" customFormat="1" ht="14.4" customHeight="1">
      <c r="A180" s="35"/>
      <c r="B180" s="36"/>
      <c r="C180" s="224" t="s">
        <v>395</v>
      </c>
      <c r="D180" s="224" t="s">
        <v>190</v>
      </c>
      <c r="E180" s="225" t="s">
        <v>220</v>
      </c>
      <c r="F180" s="226" t="s">
        <v>1572</v>
      </c>
      <c r="G180" s="227" t="s">
        <v>1492</v>
      </c>
      <c r="H180" s="228">
        <v>1</v>
      </c>
      <c r="I180" s="229"/>
      <c r="J180" s="230">
        <f>ROUND(I180*H180,2)</f>
        <v>0</v>
      </c>
      <c r="K180" s="231"/>
      <c r="L180" s="41"/>
      <c r="M180" s="232" t="s">
        <v>1</v>
      </c>
      <c r="N180" s="233" t="s">
        <v>38</v>
      </c>
      <c r="O180" s="88"/>
      <c r="P180" s="234">
        <f>O180*H180</f>
        <v>0</v>
      </c>
      <c r="Q180" s="234">
        <v>0</v>
      </c>
      <c r="R180" s="234">
        <f>Q180*H180</f>
        <v>0</v>
      </c>
      <c r="S180" s="234">
        <v>0</v>
      </c>
      <c r="T180" s="23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6" t="s">
        <v>219</v>
      </c>
      <c r="AT180" s="236" t="s">
        <v>190</v>
      </c>
      <c r="AU180" s="236" t="s">
        <v>81</v>
      </c>
      <c r="AY180" s="14" t="s">
        <v>188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4" t="s">
        <v>81</v>
      </c>
      <c r="BK180" s="237">
        <f>ROUND(I180*H180,2)</f>
        <v>0</v>
      </c>
      <c r="BL180" s="14" t="s">
        <v>219</v>
      </c>
      <c r="BM180" s="236" t="s">
        <v>398</v>
      </c>
    </row>
    <row r="181" s="2" customFormat="1" ht="14.4" customHeight="1">
      <c r="A181" s="35"/>
      <c r="B181" s="36"/>
      <c r="C181" s="224" t="s">
        <v>298</v>
      </c>
      <c r="D181" s="224" t="s">
        <v>190</v>
      </c>
      <c r="E181" s="225" t="s">
        <v>1573</v>
      </c>
      <c r="F181" s="226" t="s">
        <v>1574</v>
      </c>
      <c r="G181" s="227" t="s">
        <v>207</v>
      </c>
      <c r="H181" s="228">
        <v>3</v>
      </c>
      <c r="I181" s="229"/>
      <c r="J181" s="230">
        <f>ROUND(I181*H181,2)</f>
        <v>0</v>
      </c>
      <c r="K181" s="231"/>
      <c r="L181" s="41"/>
      <c r="M181" s="232" t="s">
        <v>1</v>
      </c>
      <c r="N181" s="233" t="s">
        <v>38</v>
      </c>
      <c r="O181" s="88"/>
      <c r="P181" s="234">
        <f>O181*H181</f>
        <v>0</v>
      </c>
      <c r="Q181" s="234">
        <v>0</v>
      </c>
      <c r="R181" s="234">
        <f>Q181*H181</f>
        <v>0</v>
      </c>
      <c r="S181" s="234">
        <v>0</v>
      </c>
      <c r="T181" s="23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6" t="s">
        <v>219</v>
      </c>
      <c r="AT181" s="236" t="s">
        <v>190</v>
      </c>
      <c r="AU181" s="236" t="s">
        <v>81</v>
      </c>
      <c r="AY181" s="14" t="s">
        <v>188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4" t="s">
        <v>81</v>
      </c>
      <c r="BK181" s="237">
        <f>ROUND(I181*H181,2)</f>
        <v>0</v>
      </c>
      <c r="BL181" s="14" t="s">
        <v>219</v>
      </c>
      <c r="BM181" s="236" t="s">
        <v>402</v>
      </c>
    </row>
    <row r="182" s="2" customFormat="1" ht="14.4" customHeight="1">
      <c r="A182" s="35"/>
      <c r="B182" s="36"/>
      <c r="C182" s="224" t="s">
        <v>403</v>
      </c>
      <c r="D182" s="224" t="s">
        <v>190</v>
      </c>
      <c r="E182" s="225" t="s">
        <v>7</v>
      </c>
      <c r="F182" s="226" t="s">
        <v>1575</v>
      </c>
      <c r="G182" s="227" t="s">
        <v>1492</v>
      </c>
      <c r="H182" s="228">
        <v>1</v>
      </c>
      <c r="I182" s="229"/>
      <c r="J182" s="230">
        <f>ROUND(I182*H182,2)</f>
        <v>0</v>
      </c>
      <c r="K182" s="231"/>
      <c r="L182" s="41"/>
      <c r="M182" s="232" t="s">
        <v>1</v>
      </c>
      <c r="N182" s="233" t="s">
        <v>38</v>
      </c>
      <c r="O182" s="88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6" t="s">
        <v>219</v>
      </c>
      <c r="AT182" s="236" t="s">
        <v>190</v>
      </c>
      <c r="AU182" s="236" t="s">
        <v>81</v>
      </c>
      <c r="AY182" s="14" t="s">
        <v>188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4" t="s">
        <v>81</v>
      </c>
      <c r="BK182" s="237">
        <f>ROUND(I182*H182,2)</f>
        <v>0</v>
      </c>
      <c r="BL182" s="14" t="s">
        <v>219</v>
      </c>
      <c r="BM182" s="236" t="s">
        <v>406</v>
      </c>
    </row>
    <row r="183" s="2" customFormat="1" ht="24.15" customHeight="1">
      <c r="A183" s="35"/>
      <c r="B183" s="36"/>
      <c r="C183" s="224" t="s">
        <v>301</v>
      </c>
      <c r="D183" s="224" t="s">
        <v>190</v>
      </c>
      <c r="E183" s="225" t="s">
        <v>232</v>
      </c>
      <c r="F183" s="226" t="s">
        <v>1576</v>
      </c>
      <c r="G183" s="227" t="s">
        <v>1492</v>
      </c>
      <c r="H183" s="228">
        <v>1</v>
      </c>
      <c r="I183" s="229"/>
      <c r="J183" s="230">
        <f>ROUND(I183*H183,2)</f>
        <v>0</v>
      </c>
      <c r="K183" s="231"/>
      <c r="L183" s="41"/>
      <c r="M183" s="232" t="s">
        <v>1</v>
      </c>
      <c r="N183" s="233" t="s">
        <v>38</v>
      </c>
      <c r="O183" s="88"/>
      <c r="P183" s="234">
        <f>O183*H183</f>
        <v>0</v>
      </c>
      <c r="Q183" s="234">
        <v>0</v>
      </c>
      <c r="R183" s="234">
        <f>Q183*H183</f>
        <v>0</v>
      </c>
      <c r="S183" s="234">
        <v>0</v>
      </c>
      <c r="T183" s="23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6" t="s">
        <v>219</v>
      </c>
      <c r="AT183" s="236" t="s">
        <v>190</v>
      </c>
      <c r="AU183" s="236" t="s">
        <v>81</v>
      </c>
      <c r="AY183" s="14" t="s">
        <v>188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4" t="s">
        <v>81</v>
      </c>
      <c r="BK183" s="237">
        <f>ROUND(I183*H183,2)</f>
        <v>0</v>
      </c>
      <c r="BL183" s="14" t="s">
        <v>219</v>
      </c>
      <c r="BM183" s="236" t="s">
        <v>409</v>
      </c>
    </row>
    <row r="184" s="2" customFormat="1" ht="14.4" customHeight="1">
      <c r="A184" s="35"/>
      <c r="B184" s="36"/>
      <c r="C184" s="224" t="s">
        <v>410</v>
      </c>
      <c r="D184" s="224" t="s">
        <v>190</v>
      </c>
      <c r="E184" s="225" t="s">
        <v>212</v>
      </c>
      <c r="F184" s="226" t="s">
        <v>1577</v>
      </c>
      <c r="G184" s="227" t="s">
        <v>1522</v>
      </c>
      <c r="H184" s="228">
        <v>1</v>
      </c>
      <c r="I184" s="229"/>
      <c r="J184" s="230">
        <f>ROUND(I184*H184,2)</f>
        <v>0</v>
      </c>
      <c r="K184" s="231"/>
      <c r="L184" s="41"/>
      <c r="M184" s="232" t="s">
        <v>1</v>
      </c>
      <c r="N184" s="233" t="s">
        <v>38</v>
      </c>
      <c r="O184" s="88"/>
      <c r="P184" s="234">
        <f>O184*H184</f>
        <v>0</v>
      </c>
      <c r="Q184" s="234">
        <v>0</v>
      </c>
      <c r="R184" s="234">
        <f>Q184*H184</f>
        <v>0</v>
      </c>
      <c r="S184" s="234">
        <v>0</v>
      </c>
      <c r="T184" s="23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6" t="s">
        <v>219</v>
      </c>
      <c r="AT184" s="236" t="s">
        <v>190</v>
      </c>
      <c r="AU184" s="236" t="s">
        <v>81</v>
      </c>
      <c r="AY184" s="14" t="s">
        <v>188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4" t="s">
        <v>81</v>
      </c>
      <c r="BK184" s="237">
        <f>ROUND(I184*H184,2)</f>
        <v>0</v>
      </c>
      <c r="BL184" s="14" t="s">
        <v>219</v>
      </c>
      <c r="BM184" s="236" t="s">
        <v>413</v>
      </c>
    </row>
    <row r="185" s="2" customFormat="1" ht="14.4" customHeight="1">
      <c r="A185" s="35"/>
      <c r="B185" s="36"/>
      <c r="C185" s="224" t="s">
        <v>305</v>
      </c>
      <c r="D185" s="224" t="s">
        <v>190</v>
      </c>
      <c r="E185" s="225" t="s">
        <v>1578</v>
      </c>
      <c r="F185" s="226" t="s">
        <v>1579</v>
      </c>
      <c r="G185" s="227" t="s">
        <v>254</v>
      </c>
      <c r="H185" s="228">
        <v>2</v>
      </c>
      <c r="I185" s="229"/>
      <c r="J185" s="230">
        <f>ROUND(I185*H185,2)</f>
        <v>0</v>
      </c>
      <c r="K185" s="231"/>
      <c r="L185" s="41"/>
      <c r="M185" s="232" t="s">
        <v>1</v>
      </c>
      <c r="N185" s="233" t="s">
        <v>38</v>
      </c>
      <c r="O185" s="88"/>
      <c r="P185" s="234">
        <f>O185*H185</f>
        <v>0</v>
      </c>
      <c r="Q185" s="234">
        <v>0</v>
      </c>
      <c r="R185" s="234">
        <f>Q185*H185</f>
        <v>0</v>
      </c>
      <c r="S185" s="234">
        <v>0</v>
      </c>
      <c r="T185" s="23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6" t="s">
        <v>219</v>
      </c>
      <c r="AT185" s="236" t="s">
        <v>190</v>
      </c>
      <c r="AU185" s="236" t="s">
        <v>81</v>
      </c>
      <c r="AY185" s="14" t="s">
        <v>188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4" t="s">
        <v>81</v>
      </c>
      <c r="BK185" s="237">
        <f>ROUND(I185*H185,2)</f>
        <v>0</v>
      </c>
      <c r="BL185" s="14" t="s">
        <v>219</v>
      </c>
      <c r="BM185" s="236" t="s">
        <v>416</v>
      </c>
    </row>
    <row r="186" s="2" customFormat="1" ht="14.4" customHeight="1">
      <c r="A186" s="35"/>
      <c r="B186" s="36"/>
      <c r="C186" s="224" t="s">
        <v>417</v>
      </c>
      <c r="D186" s="224" t="s">
        <v>190</v>
      </c>
      <c r="E186" s="225" t="s">
        <v>1580</v>
      </c>
      <c r="F186" s="226" t="s">
        <v>1581</v>
      </c>
      <c r="G186" s="227" t="s">
        <v>254</v>
      </c>
      <c r="H186" s="228">
        <v>1</v>
      </c>
      <c r="I186" s="229"/>
      <c r="J186" s="230">
        <f>ROUND(I186*H186,2)</f>
        <v>0</v>
      </c>
      <c r="K186" s="231"/>
      <c r="L186" s="41"/>
      <c r="M186" s="232" t="s">
        <v>1</v>
      </c>
      <c r="N186" s="233" t="s">
        <v>38</v>
      </c>
      <c r="O186" s="88"/>
      <c r="P186" s="234">
        <f>O186*H186</f>
        <v>0</v>
      </c>
      <c r="Q186" s="234">
        <v>0</v>
      </c>
      <c r="R186" s="234">
        <f>Q186*H186</f>
        <v>0</v>
      </c>
      <c r="S186" s="234">
        <v>0</v>
      </c>
      <c r="T186" s="23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6" t="s">
        <v>219</v>
      </c>
      <c r="AT186" s="236" t="s">
        <v>190</v>
      </c>
      <c r="AU186" s="236" t="s">
        <v>81</v>
      </c>
      <c r="AY186" s="14" t="s">
        <v>188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4" t="s">
        <v>81</v>
      </c>
      <c r="BK186" s="237">
        <f>ROUND(I186*H186,2)</f>
        <v>0</v>
      </c>
      <c r="BL186" s="14" t="s">
        <v>219</v>
      </c>
      <c r="BM186" s="236" t="s">
        <v>420</v>
      </c>
    </row>
    <row r="187" s="2" customFormat="1" ht="14.4" customHeight="1">
      <c r="A187" s="35"/>
      <c r="B187" s="36"/>
      <c r="C187" s="224" t="s">
        <v>308</v>
      </c>
      <c r="D187" s="224" t="s">
        <v>190</v>
      </c>
      <c r="E187" s="225" t="s">
        <v>1582</v>
      </c>
      <c r="F187" s="226" t="s">
        <v>1583</v>
      </c>
      <c r="G187" s="227" t="s">
        <v>1566</v>
      </c>
      <c r="H187" s="228">
        <v>2</v>
      </c>
      <c r="I187" s="229"/>
      <c r="J187" s="230">
        <f>ROUND(I187*H187,2)</f>
        <v>0</v>
      </c>
      <c r="K187" s="231"/>
      <c r="L187" s="41"/>
      <c r="M187" s="232" t="s">
        <v>1</v>
      </c>
      <c r="N187" s="233" t="s">
        <v>38</v>
      </c>
      <c r="O187" s="88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6" t="s">
        <v>219</v>
      </c>
      <c r="AT187" s="236" t="s">
        <v>190</v>
      </c>
      <c r="AU187" s="236" t="s">
        <v>81</v>
      </c>
      <c r="AY187" s="14" t="s">
        <v>188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4" t="s">
        <v>81</v>
      </c>
      <c r="BK187" s="237">
        <f>ROUND(I187*H187,2)</f>
        <v>0</v>
      </c>
      <c r="BL187" s="14" t="s">
        <v>219</v>
      </c>
      <c r="BM187" s="236" t="s">
        <v>423</v>
      </c>
    </row>
    <row r="188" s="12" customFormat="1" ht="25.92" customHeight="1">
      <c r="A188" s="12"/>
      <c r="B188" s="208"/>
      <c r="C188" s="209"/>
      <c r="D188" s="210" t="s">
        <v>72</v>
      </c>
      <c r="E188" s="211" t="s">
        <v>1584</v>
      </c>
      <c r="F188" s="211" t="s">
        <v>1585</v>
      </c>
      <c r="G188" s="209"/>
      <c r="H188" s="209"/>
      <c r="I188" s="212"/>
      <c r="J188" s="213">
        <f>BK188</f>
        <v>0</v>
      </c>
      <c r="K188" s="209"/>
      <c r="L188" s="214"/>
      <c r="M188" s="215"/>
      <c r="N188" s="216"/>
      <c r="O188" s="216"/>
      <c r="P188" s="217">
        <f>SUM(P189:P207)</f>
        <v>0</v>
      </c>
      <c r="Q188" s="216"/>
      <c r="R188" s="217">
        <f>SUM(R189:R207)</f>
        <v>0</v>
      </c>
      <c r="S188" s="216"/>
      <c r="T188" s="218">
        <f>SUM(T189:T207)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9" t="s">
        <v>83</v>
      </c>
      <c r="AT188" s="220" t="s">
        <v>72</v>
      </c>
      <c r="AU188" s="220" t="s">
        <v>73</v>
      </c>
      <c r="AY188" s="219" t="s">
        <v>188</v>
      </c>
      <c r="BK188" s="221">
        <f>SUM(BK189:BK207)</f>
        <v>0</v>
      </c>
    </row>
    <row r="189" s="2" customFormat="1" ht="14.4" customHeight="1">
      <c r="A189" s="35"/>
      <c r="B189" s="36"/>
      <c r="C189" s="224" t="s">
        <v>424</v>
      </c>
      <c r="D189" s="224" t="s">
        <v>190</v>
      </c>
      <c r="E189" s="225" t="s">
        <v>1586</v>
      </c>
      <c r="F189" s="226" t="s">
        <v>1587</v>
      </c>
      <c r="G189" s="227" t="s">
        <v>1566</v>
      </c>
      <c r="H189" s="228">
        <v>7</v>
      </c>
      <c r="I189" s="229"/>
      <c r="J189" s="230">
        <f>ROUND(I189*H189,2)</f>
        <v>0</v>
      </c>
      <c r="K189" s="231"/>
      <c r="L189" s="41"/>
      <c r="M189" s="232" t="s">
        <v>1</v>
      </c>
      <c r="N189" s="233" t="s">
        <v>38</v>
      </c>
      <c r="O189" s="88"/>
      <c r="P189" s="234">
        <f>O189*H189</f>
        <v>0</v>
      </c>
      <c r="Q189" s="234">
        <v>0</v>
      </c>
      <c r="R189" s="234">
        <f>Q189*H189</f>
        <v>0</v>
      </c>
      <c r="S189" s="234">
        <v>0</v>
      </c>
      <c r="T189" s="23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6" t="s">
        <v>219</v>
      </c>
      <c r="AT189" s="236" t="s">
        <v>190</v>
      </c>
      <c r="AU189" s="236" t="s">
        <v>81</v>
      </c>
      <c r="AY189" s="14" t="s">
        <v>188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4" t="s">
        <v>81</v>
      </c>
      <c r="BK189" s="237">
        <f>ROUND(I189*H189,2)</f>
        <v>0</v>
      </c>
      <c r="BL189" s="14" t="s">
        <v>219</v>
      </c>
      <c r="BM189" s="236" t="s">
        <v>427</v>
      </c>
    </row>
    <row r="190" s="2" customFormat="1" ht="14.4" customHeight="1">
      <c r="A190" s="35"/>
      <c r="B190" s="36"/>
      <c r="C190" s="224" t="s">
        <v>312</v>
      </c>
      <c r="D190" s="224" t="s">
        <v>190</v>
      </c>
      <c r="E190" s="225" t="s">
        <v>1588</v>
      </c>
      <c r="F190" s="226" t="s">
        <v>1589</v>
      </c>
      <c r="G190" s="227" t="s">
        <v>1566</v>
      </c>
      <c r="H190" s="228">
        <v>7</v>
      </c>
      <c r="I190" s="229"/>
      <c r="J190" s="230">
        <f>ROUND(I190*H190,2)</f>
        <v>0</v>
      </c>
      <c r="K190" s="231"/>
      <c r="L190" s="41"/>
      <c r="M190" s="232" t="s">
        <v>1</v>
      </c>
      <c r="N190" s="233" t="s">
        <v>38</v>
      </c>
      <c r="O190" s="88"/>
      <c r="P190" s="234">
        <f>O190*H190</f>
        <v>0</v>
      </c>
      <c r="Q190" s="234">
        <v>0</v>
      </c>
      <c r="R190" s="234">
        <f>Q190*H190</f>
        <v>0</v>
      </c>
      <c r="S190" s="234">
        <v>0</v>
      </c>
      <c r="T190" s="23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6" t="s">
        <v>219</v>
      </c>
      <c r="AT190" s="236" t="s">
        <v>190</v>
      </c>
      <c r="AU190" s="236" t="s">
        <v>81</v>
      </c>
      <c r="AY190" s="14" t="s">
        <v>188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4" t="s">
        <v>81</v>
      </c>
      <c r="BK190" s="237">
        <f>ROUND(I190*H190,2)</f>
        <v>0</v>
      </c>
      <c r="BL190" s="14" t="s">
        <v>219</v>
      </c>
      <c r="BM190" s="236" t="s">
        <v>430</v>
      </c>
    </row>
    <row r="191" s="2" customFormat="1" ht="14.4" customHeight="1">
      <c r="A191" s="35"/>
      <c r="B191" s="36"/>
      <c r="C191" s="224" t="s">
        <v>431</v>
      </c>
      <c r="D191" s="224" t="s">
        <v>190</v>
      </c>
      <c r="E191" s="225" t="s">
        <v>1590</v>
      </c>
      <c r="F191" s="226" t="s">
        <v>1591</v>
      </c>
      <c r="G191" s="227" t="s">
        <v>254</v>
      </c>
      <c r="H191" s="228">
        <v>7</v>
      </c>
      <c r="I191" s="229"/>
      <c r="J191" s="230">
        <f>ROUND(I191*H191,2)</f>
        <v>0</v>
      </c>
      <c r="K191" s="231"/>
      <c r="L191" s="41"/>
      <c r="M191" s="232" t="s">
        <v>1</v>
      </c>
      <c r="N191" s="233" t="s">
        <v>38</v>
      </c>
      <c r="O191" s="88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6" t="s">
        <v>219</v>
      </c>
      <c r="AT191" s="236" t="s">
        <v>190</v>
      </c>
      <c r="AU191" s="236" t="s">
        <v>81</v>
      </c>
      <c r="AY191" s="14" t="s">
        <v>188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4" t="s">
        <v>81</v>
      </c>
      <c r="BK191" s="237">
        <f>ROUND(I191*H191,2)</f>
        <v>0</v>
      </c>
      <c r="BL191" s="14" t="s">
        <v>219</v>
      </c>
      <c r="BM191" s="236" t="s">
        <v>434</v>
      </c>
    </row>
    <row r="192" s="2" customFormat="1" ht="14.4" customHeight="1">
      <c r="A192" s="35"/>
      <c r="B192" s="36"/>
      <c r="C192" s="224" t="s">
        <v>315</v>
      </c>
      <c r="D192" s="224" t="s">
        <v>190</v>
      </c>
      <c r="E192" s="225" t="s">
        <v>1592</v>
      </c>
      <c r="F192" s="226" t="s">
        <v>1593</v>
      </c>
      <c r="G192" s="227" t="s">
        <v>254</v>
      </c>
      <c r="H192" s="228">
        <v>1</v>
      </c>
      <c r="I192" s="229"/>
      <c r="J192" s="230">
        <f>ROUND(I192*H192,2)</f>
        <v>0</v>
      </c>
      <c r="K192" s="231"/>
      <c r="L192" s="41"/>
      <c r="M192" s="232" t="s">
        <v>1</v>
      </c>
      <c r="N192" s="233" t="s">
        <v>38</v>
      </c>
      <c r="O192" s="88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6" t="s">
        <v>219</v>
      </c>
      <c r="AT192" s="236" t="s">
        <v>190</v>
      </c>
      <c r="AU192" s="236" t="s">
        <v>81</v>
      </c>
      <c r="AY192" s="14" t="s">
        <v>188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4" t="s">
        <v>81</v>
      </c>
      <c r="BK192" s="237">
        <f>ROUND(I192*H192,2)</f>
        <v>0</v>
      </c>
      <c r="BL192" s="14" t="s">
        <v>219</v>
      </c>
      <c r="BM192" s="236" t="s">
        <v>437</v>
      </c>
    </row>
    <row r="193" s="2" customFormat="1" ht="24.15" customHeight="1">
      <c r="A193" s="35"/>
      <c r="B193" s="36"/>
      <c r="C193" s="224" t="s">
        <v>438</v>
      </c>
      <c r="D193" s="224" t="s">
        <v>190</v>
      </c>
      <c r="E193" s="225" t="s">
        <v>1594</v>
      </c>
      <c r="F193" s="226" t="s">
        <v>1595</v>
      </c>
      <c r="G193" s="227" t="s">
        <v>254</v>
      </c>
      <c r="H193" s="228">
        <v>1</v>
      </c>
      <c r="I193" s="229"/>
      <c r="J193" s="230">
        <f>ROUND(I193*H193,2)</f>
        <v>0</v>
      </c>
      <c r="K193" s="231"/>
      <c r="L193" s="41"/>
      <c r="M193" s="232" t="s">
        <v>1</v>
      </c>
      <c r="N193" s="233" t="s">
        <v>38</v>
      </c>
      <c r="O193" s="88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6" t="s">
        <v>219</v>
      </c>
      <c r="AT193" s="236" t="s">
        <v>190</v>
      </c>
      <c r="AU193" s="236" t="s">
        <v>81</v>
      </c>
      <c r="AY193" s="14" t="s">
        <v>188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4" t="s">
        <v>81</v>
      </c>
      <c r="BK193" s="237">
        <f>ROUND(I193*H193,2)</f>
        <v>0</v>
      </c>
      <c r="BL193" s="14" t="s">
        <v>219</v>
      </c>
      <c r="BM193" s="236" t="s">
        <v>441</v>
      </c>
    </row>
    <row r="194" s="2" customFormat="1" ht="14.4" customHeight="1">
      <c r="A194" s="35"/>
      <c r="B194" s="36"/>
      <c r="C194" s="224" t="s">
        <v>319</v>
      </c>
      <c r="D194" s="224" t="s">
        <v>190</v>
      </c>
      <c r="E194" s="225" t="s">
        <v>1596</v>
      </c>
      <c r="F194" s="226" t="s">
        <v>1597</v>
      </c>
      <c r="G194" s="227" t="s">
        <v>1566</v>
      </c>
      <c r="H194" s="228">
        <v>32</v>
      </c>
      <c r="I194" s="229"/>
      <c r="J194" s="230">
        <f>ROUND(I194*H194,2)</f>
        <v>0</v>
      </c>
      <c r="K194" s="231"/>
      <c r="L194" s="41"/>
      <c r="M194" s="232" t="s">
        <v>1</v>
      </c>
      <c r="N194" s="233" t="s">
        <v>38</v>
      </c>
      <c r="O194" s="88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6" t="s">
        <v>219</v>
      </c>
      <c r="AT194" s="236" t="s">
        <v>190</v>
      </c>
      <c r="AU194" s="236" t="s">
        <v>81</v>
      </c>
      <c r="AY194" s="14" t="s">
        <v>188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4" t="s">
        <v>81</v>
      </c>
      <c r="BK194" s="237">
        <f>ROUND(I194*H194,2)</f>
        <v>0</v>
      </c>
      <c r="BL194" s="14" t="s">
        <v>219</v>
      </c>
      <c r="BM194" s="236" t="s">
        <v>444</v>
      </c>
    </row>
    <row r="195" s="2" customFormat="1" ht="14.4" customHeight="1">
      <c r="A195" s="35"/>
      <c r="B195" s="36"/>
      <c r="C195" s="224" t="s">
        <v>445</v>
      </c>
      <c r="D195" s="224" t="s">
        <v>190</v>
      </c>
      <c r="E195" s="225" t="s">
        <v>1598</v>
      </c>
      <c r="F195" s="226" t="s">
        <v>1599</v>
      </c>
      <c r="G195" s="227" t="s">
        <v>1566</v>
      </c>
      <c r="H195" s="228">
        <v>24</v>
      </c>
      <c r="I195" s="229"/>
      <c r="J195" s="230">
        <f>ROUND(I195*H195,2)</f>
        <v>0</v>
      </c>
      <c r="K195" s="231"/>
      <c r="L195" s="41"/>
      <c r="M195" s="232" t="s">
        <v>1</v>
      </c>
      <c r="N195" s="233" t="s">
        <v>38</v>
      </c>
      <c r="O195" s="88"/>
      <c r="P195" s="234">
        <f>O195*H195</f>
        <v>0</v>
      </c>
      <c r="Q195" s="234">
        <v>0</v>
      </c>
      <c r="R195" s="234">
        <f>Q195*H195</f>
        <v>0</v>
      </c>
      <c r="S195" s="234">
        <v>0</v>
      </c>
      <c r="T195" s="23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6" t="s">
        <v>219</v>
      </c>
      <c r="AT195" s="236" t="s">
        <v>190</v>
      </c>
      <c r="AU195" s="236" t="s">
        <v>81</v>
      </c>
      <c r="AY195" s="14" t="s">
        <v>188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4" t="s">
        <v>81</v>
      </c>
      <c r="BK195" s="237">
        <f>ROUND(I195*H195,2)</f>
        <v>0</v>
      </c>
      <c r="BL195" s="14" t="s">
        <v>219</v>
      </c>
      <c r="BM195" s="236" t="s">
        <v>448</v>
      </c>
    </row>
    <row r="196" s="2" customFormat="1" ht="24.15" customHeight="1">
      <c r="A196" s="35"/>
      <c r="B196" s="36"/>
      <c r="C196" s="224" t="s">
        <v>322</v>
      </c>
      <c r="D196" s="224" t="s">
        <v>190</v>
      </c>
      <c r="E196" s="225" t="s">
        <v>1600</v>
      </c>
      <c r="F196" s="226" t="s">
        <v>1601</v>
      </c>
      <c r="G196" s="227" t="s">
        <v>1566</v>
      </c>
      <c r="H196" s="228">
        <v>8</v>
      </c>
      <c r="I196" s="229"/>
      <c r="J196" s="230">
        <f>ROUND(I196*H196,2)</f>
        <v>0</v>
      </c>
      <c r="K196" s="231"/>
      <c r="L196" s="41"/>
      <c r="M196" s="232" t="s">
        <v>1</v>
      </c>
      <c r="N196" s="233" t="s">
        <v>38</v>
      </c>
      <c r="O196" s="88"/>
      <c r="P196" s="234">
        <f>O196*H196</f>
        <v>0</v>
      </c>
      <c r="Q196" s="234">
        <v>0</v>
      </c>
      <c r="R196" s="234">
        <f>Q196*H196</f>
        <v>0</v>
      </c>
      <c r="S196" s="234">
        <v>0</v>
      </c>
      <c r="T196" s="23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6" t="s">
        <v>219</v>
      </c>
      <c r="AT196" s="236" t="s">
        <v>190</v>
      </c>
      <c r="AU196" s="236" t="s">
        <v>81</v>
      </c>
      <c r="AY196" s="14" t="s">
        <v>188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4" t="s">
        <v>81</v>
      </c>
      <c r="BK196" s="237">
        <f>ROUND(I196*H196,2)</f>
        <v>0</v>
      </c>
      <c r="BL196" s="14" t="s">
        <v>219</v>
      </c>
      <c r="BM196" s="236" t="s">
        <v>451</v>
      </c>
    </row>
    <row r="197" s="2" customFormat="1" ht="14.4" customHeight="1">
      <c r="A197" s="35"/>
      <c r="B197" s="36"/>
      <c r="C197" s="224" t="s">
        <v>452</v>
      </c>
      <c r="D197" s="224" t="s">
        <v>190</v>
      </c>
      <c r="E197" s="225" t="s">
        <v>1602</v>
      </c>
      <c r="F197" s="226" t="s">
        <v>1603</v>
      </c>
      <c r="G197" s="227" t="s">
        <v>1566</v>
      </c>
      <c r="H197" s="228">
        <v>8</v>
      </c>
      <c r="I197" s="229"/>
      <c r="J197" s="230">
        <f>ROUND(I197*H197,2)</f>
        <v>0</v>
      </c>
      <c r="K197" s="231"/>
      <c r="L197" s="41"/>
      <c r="M197" s="232" t="s">
        <v>1</v>
      </c>
      <c r="N197" s="233" t="s">
        <v>38</v>
      </c>
      <c r="O197" s="88"/>
      <c r="P197" s="234">
        <f>O197*H197</f>
        <v>0</v>
      </c>
      <c r="Q197" s="234">
        <v>0</v>
      </c>
      <c r="R197" s="234">
        <f>Q197*H197</f>
        <v>0</v>
      </c>
      <c r="S197" s="234">
        <v>0</v>
      </c>
      <c r="T197" s="23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6" t="s">
        <v>219</v>
      </c>
      <c r="AT197" s="236" t="s">
        <v>190</v>
      </c>
      <c r="AU197" s="236" t="s">
        <v>81</v>
      </c>
      <c r="AY197" s="14" t="s">
        <v>188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4" t="s">
        <v>81</v>
      </c>
      <c r="BK197" s="237">
        <f>ROUND(I197*H197,2)</f>
        <v>0</v>
      </c>
      <c r="BL197" s="14" t="s">
        <v>219</v>
      </c>
      <c r="BM197" s="236" t="s">
        <v>455</v>
      </c>
    </row>
    <row r="198" s="2" customFormat="1" ht="14.4" customHeight="1">
      <c r="A198" s="35"/>
      <c r="B198" s="36"/>
      <c r="C198" s="224" t="s">
        <v>326</v>
      </c>
      <c r="D198" s="224" t="s">
        <v>190</v>
      </c>
      <c r="E198" s="225" t="s">
        <v>1604</v>
      </c>
      <c r="F198" s="226" t="s">
        <v>1605</v>
      </c>
      <c r="G198" s="227" t="s">
        <v>1566</v>
      </c>
      <c r="H198" s="228">
        <v>8</v>
      </c>
      <c r="I198" s="229"/>
      <c r="J198" s="230">
        <f>ROUND(I198*H198,2)</f>
        <v>0</v>
      </c>
      <c r="K198" s="231"/>
      <c r="L198" s="41"/>
      <c r="M198" s="232" t="s">
        <v>1</v>
      </c>
      <c r="N198" s="233" t="s">
        <v>38</v>
      </c>
      <c r="O198" s="88"/>
      <c r="P198" s="234">
        <f>O198*H198</f>
        <v>0</v>
      </c>
      <c r="Q198" s="234">
        <v>0</v>
      </c>
      <c r="R198" s="234">
        <f>Q198*H198</f>
        <v>0</v>
      </c>
      <c r="S198" s="234">
        <v>0</v>
      </c>
      <c r="T198" s="23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6" t="s">
        <v>219</v>
      </c>
      <c r="AT198" s="236" t="s">
        <v>190</v>
      </c>
      <c r="AU198" s="236" t="s">
        <v>81</v>
      </c>
      <c r="AY198" s="14" t="s">
        <v>188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4" t="s">
        <v>81</v>
      </c>
      <c r="BK198" s="237">
        <f>ROUND(I198*H198,2)</f>
        <v>0</v>
      </c>
      <c r="BL198" s="14" t="s">
        <v>219</v>
      </c>
      <c r="BM198" s="236" t="s">
        <v>458</v>
      </c>
    </row>
    <row r="199" s="2" customFormat="1" ht="14.4" customHeight="1">
      <c r="A199" s="35"/>
      <c r="B199" s="36"/>
      <c r="C199" s="224" t="s">
        <v>459</v>
      </c>
      <c r="D199" s="224" t="s">
        <v>190</v>
      </c>
      <c r="E199" s="225" t="s">
        <v>1606</v>
      </c>
      <c r="F199" s="226" t="s">
        <v>1607</v>
      </c>
      <c r="G199" s="227" t="s">
        <v>254</v>
      </c>
      <c r="H199" s="228">
        <v>1</v>
      </c>
      <c r="I199" s="229"/>
      <c r="J199" s="230">
        <f>ROUND(I199*H199,2)</f>
        <v>0</v>
      </c>
      <c r="K199" s="231"/>
      <c r="L199" s="41"/>
      <c r="M199" s="232" t="s">
        <v>1</v>
      </c>
      <c r="N199" s="233" t="s">
        <v>38</v>
      </c>
      <c r="O199" s="88"/>
      <c r="P199" s="234">
        <f>O199*H199</f>
        <v>0</v>
      </c>
      <c r="Q199" s="234">
        <v>0</v>
      </c>
      <c r="R199" s="234">
        <f>Q199*H199</f>
        <v>0</v>
      </c>
      <c r="S199" s="234">
        <v>0</v>
      </c>
      <c r="T199" s="23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6" t="s">
        <v>219</v>
      </c>
      <c r="AT199" s="236" t="s">
        <v>190</v>
      </c>
      <c r="AU199" s="236" t="s">
        <v>81</v>
      </c>
      <c r="AY199" s="14" t="s">
        <v>188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4" t="s">
        <v>81</v>
      </c>
      <c r="BK199" s="237">
        <f>ROUND(I199*H199,2)</f>
        <v>0</v>
      </c>
      <c r="BL199" s="14" t="s">
        <v>219</v>
      </c>
      <c r="BM199" s="236" t="s">
        <v>462</v>
      </c>
    </row>
    <row r="200" s="2" customFormat="1" ht="24.15" customHeight="1">
      <c r="A200" s="35"/>
      <c r="B200" s="36"/>
      <c r="C200" s="224" t="s">
        <v>329</v>
      </c>
      <c r="D200" s="224" t="s">
        <v>190</v>
      </c>
      <c r="E200" s="225" t="s">
        <v>1608</v>
      </c>
      <c r="F200" s="226" t="s">
        <v>1609</v>
      </c>
      <c r="G200" s="227" t="s">
        <v>254</v>
      </c>
      <c r="H200" s="228">
        <v>4</v>
      </c>
      <c r="I200" s="229"/>
      <c r="J200" s="230">
        <f>ROUND(I200*H200,2)</f>
        <v>0</v>
      </c>
      <c r="K200" s="231"/>
      <c r="L200" s="41"/>
      <c r="M200" s="232" t="s">
        <v>1</v>
      </c>
      <c r="N200" s="233" t="s">
        <v>38</v>
      </c>
      <c r="O200" s="88"/>
      <c r="P200" s="234">
        <f>O200*H200</f>
        <v>0</v>
      </c>
      <c r="Q200" s="234">
        <v>0</v>
      </c>
      <c r="R200" s="234">
        <f>Q200*H200</f>
        <v>0</v>
      </c>
      <c r="S200" s="234">
        <v>0</v>
      </c>
      <c r="T200" s="23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6" t="s">
        <v>219</v>
      </c>
      <c r="AT200" s="236" t="s">
        <v>190</v>
      </c>
      <c r="AU200" s="236" t="s">
        <v>81</v>
      </c>
      <c r="AY200" s="14" t="s">
        <v>188</v>
      </c>
      <c r="BE200" s="237">
        <f>IF(N200="základní",J200,0)</f>
        <v>0</v>
      </c>
      <c r="BF200" s="237">
        <f>IF(N200="snížená",J200,0)</f>
        <v>0</v>
      </c>
      <c r="BG200" s="237">
        <f>IF(N200="zákl. přenesená",J200,0)</f>
        <v>0</v>
      </c>
      <c r="BH200" s="237">
        <f>IF(N200="sníž. přenesená",J200,0)</f>
        <v>0</v>
      </c>
      <c r="BI200" s="237">
        <f>IF(N200="nulová",J200,0)</f>
        <v>0</v>
      </c>
      <c r="BJ200" s="14" t="s">
        <v>81</v>
      </c>
      <c r="BK200" s="237">
        <f>ROUND(I200*H200,2)</f>
        <v>0</v>
      </c>
      <c r="BL200" s="14" t="s">
        <v>219</v>
      </c>
      <c r="BM200" s="236" t="s">
        <v>465</v>
      </c>
    </row>
    <row r="201" s="2" customFormat="1" ht="14.4" customHeight="1">
      <c r="A201" s="35"/>
      <c r="B201" s="36"/>
      <c r="C201" s="224" t="s">
        <v>466</v>
      </c>
      <c r="D201" s="224" t="s">
        <v>190</v>
      </c>
      <c r="E201" s="225" t="s">
        <v>1610</v>
      </c>
      <c r="F201" s="226" t="s">
        <v>1611</v>
      </c>
      <c r="G201" s="227" t="s">
        <v>254</v>
      </c>
      <c r="H201" s="228">
        <v>8</v>
      </c>
      <c r="I201" s="229"/>
      <c r="J201" s="230">
        <f>ROUND(I201*H201,2)</f>
        <v>0</v>
      </c>
      <c r="K201" s="231"/>
      <c r="L201" s="41"/>
      <c r="M201" s="232" t="s">
        <v>1</v>
      </c>
      <c r="N201" s="233" t="s">
        <v>38</v>
      </c>
      <c r="O201" s="88"/>
      <c r="P201" s="234">
        <f>O201*H201</f>
        <v>0</v>
      </c>
      <c r="Q201" s="234">
        <v>0</v>
      </c>
      <c r="R201" s="234">
        <f>Q201*H201</f>
        <v>0</v>
      </c>
      <c r="S201" s="234">
        <v>0</v>
      </c>
      <c r="T201" s="23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6" t="s">
        <v>219</v>
      </c>
      <c r="AT201" s="236" t="s">
        <v>190</v>
      </c>
      <c r="AU201" s="236" t="s">
        <v>81</v>
      </c>
      <c r="AY201" s="14" t="s">
        <v>188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4" t="s">
        <v>81</v>
      </c>
      <c r="BK201" s="237">
        <f>ROUND(I201*H201,2)</f>
        <v>0</v>
      </c>
      <c r="BL201" s="14" t="s">
        <v>219</v>
      </c>
      <c r="BM201" s="236" t="s">
        <v>469</v>
      </c>
    </row>
    <row r="202" s="2" customFormat="1" ht="14.4" customHeight="1">
      <c r="A202" s="35"/>
      <c r="B202" s="36"/>
      <c r="C202" s="224" t="s">
        <v>333</v>
      </c>
      <c r="D202" s="224" t="s">
        <v>190</v>
      </c>
      <c r="E202" s="225" t="s">
        <v>1612</v>
      </c>
      <c r="F202" s="226" t="s">
        <v>1613</v>
      </c>
      <c r="G202" s="227" t="s">
        <v>1566</v>
      </c>
      <c r="H202" s="228">
        <v>1</v>
      </c>
      <c r="I202" s="229"/>
      <c r="J202" s="230">
        <f>ROUND(I202*H202,2)</f>
        <v>0</v>
      </c>
      <c r="K202" s="231"/>
      <c r="L202" s="41"/>
      <c r="M202" s="232" t="s">
        <v>1</v>
      </c>
      <c r="N202" s="233" t="s">
        <v>38</v>
      </c>
      <c r="O202" s="88"/>
      <c r="P202" s="234">
        <f>O202*H202</f>
        <v>0</v>
      </c>
      <c r="Q202" s="234">
        <v>0</v>
      </c>
      <c r="R202" s="234">
        <f>Q202*H202</f>
        <v>0</v>
      </c>
      <c r="S202" s="234">
        <v>0</v>
      </c>
      <c r="T202" s="23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6" t="s">
        <v>219</v>
      </c>
      <c r="AT202" s="236" t="s">
        <v>190</v>
      </c>
      <c r="AU202" s="236" t="s">
        <v>81</v>
      </c>
      <c r="AY202" s="14" t="s">
        <v>188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4" t="s">
        <v>81</v>
      </c>
      <c r="BK202" s="237">
        <f>ROUND(I202*H202,2)</f>
        <v>0</v>
      </c>
      <c r="BL202" s="14" t="s">
        <v>219</v>
      </c>
      <c r="BM202" s="236" t="s">
        <v>472</v>
      </c>
    </row>
    <row r="203" s="2" customFormat="1" ht="14.4" customHeight="1">
      <c r="A203" s="35"/>
      <c r="B203" s="36"/>
      <c r="C203" s="224" t="s">
        <v>473</v>
      </c>
      <c r="D203" s="224" t="s">
        <v>190</v>
      </c>
      <c r="E203" s="225" t="s">
        <v>1614</v>
      </c>
      <c r="F203" s="226" t="s">
        <v>1615</v>
      </c>
      <c r="G203" s="227" t="s">
        <v>254</v>
      </c>
      <c r="H203" s="228">
        <v>4</v>
      </c>
      <c r="I203" s="229"/>
      <c r="J203" s="230">
        <f>ROUND(I203*H203,2)</f>
        <v>0</v>
      </c>
      <c r="K203" s="231"/>
      <c r="L203" s="41"/>
      <c r="M203" s="232" t="s">
        <v>1</v>
      </c>
      <c r="N203" s="233" t="s">
        <v>38</v>
      </c>
      <c r="O203" s="88"/>
      <c r="P203" s="234">
        <f>O203*H203</f>
        <v>0</v>
      </c>
      <c r="Q203" s="234">
        <v>0</v>
      </c>
      <c r="R203" s="234">
        <f>Q203*H203</f>
        <v>0</v>
      </c>
      <c r="S203" s="234">
        <v>0</v>
      </c>
      <c r="T203" s="23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6" t="s">
        <v>219</v>
      </c>
      <c r="AT203" s="236" t="s">
        <v>190</v>
      </c>
      <c r="AU203" s="236" t="s">
        <v>81</v>
      </c>
      <c r="AY203" s="14" t="s">
        <v>188</v>
      </c>
      <c r="BE203" s="237">
        <f>IF(N203="základní",J203,0)</f>
        <v>0</v>
      </c>
      <c r="BF203" s="237">
        <f>IF(N203="snížená",J203,0)</f>
        <v>0</v>
      </c>
      <c r="BG203" s="237">
        <f>IF(N203="zákl. přenesená",J203,0)</f>
        <v>0</v>
      </c>
      <c r="BH203" s="237">
        <f>IF(N203="sníž. přenesená",J203,0)</f>
        <v>0</v>
      </c>
      <c r="BI203" s="237">
        <f>IF(N203="nulová",J203,0)</f>
        <v>0</v>
      </c>
      <c r="BJ203" s="14" t="s">
        <v>81</v>
      </c>
      <c r="BK203" s="237">
        <f>ROUND(I203*H203,2)</f>
        <v>0</v>
      </c>
      <c r="BL203" s="14" t="s">
        <v>219</v>
      </c>
      <c r="BM203" s="236" t="s">
        <v>476</v>
      </c>
    </row>
    <row r="204" s="2" customFormat="1" ht="24.15" customHeight="1">
      <c r="A204" s="35"/>
      <c r="B204" s="36"/>
      <c r="C204" s="224" t="s">
        <v>336</v>
      </c>
      <c r="D204" s="224" t="s">
        <v>190</v>
      </c>
      <c r="E204" s="225" t="s">
        <v>1616</v>
      </c>
      <c r="F204" s="226" t="s">
        <v>1617</v>
      </c>
      <c r="G204" s="227" t="s">
        <v>254</v>
      </c>
      <c r="H204" s="228">
        <v>1</v>
      </c>
      <c r="I204" s="229"/>
      <c r="J204" s="230">
        <f>ROUND(I204*H204,2)</f>
        <v>0</v>
      </c>
      <c r="K204" s="231"/>
      <c r="L204" s="41"/>
      <c r="M204" s="232" t="s">
        <v>1</v>
      </c>
      <c r="N204" s="233" t="s">
        <v>38</v>
      </c>
      <c r="O204" s="88"/>
      <c r="P204" s="234">
        <f>O204*H204</f>
        <v>0</v>
      </c>
      <c r="Q204" s="234">
        <v>0</v>
      </c>
      <c r="R204" s="234">
        <f>Q204*H204</f>
        <v>0</v>
      </c>
      <c r="S204" s="234">
        <v>0</v>
      </c>
      <c r="T204" s="23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6" t="s">
        <v>219</v>
      </c>
      <c r="AT204" s="236" t="s">
        <v>190</v>
      </c>
      <c r="AU204" s="236" t="s">
        <v>81</v>
      </c>
      <c r="AY204" s="14" t="s">
        <v>188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4" t="s">
        <v>81</v>
      </c>
      <c r="BK204" s="237">
        <f>ROUND(I204*H204,2)</f>
        <v>0</v>
      </c>
      <c r="BL204" s="14" t="s">
        <v>219</v>
      </c>
      <c r="BM204" s="236" t="s">
        <v>479</v>
      </c>
    </row>
    <row r="205" s="2" customFormat="1" ht="24.15" customHeight="1">
      <c r="A205" s="35"/>
      <c r="B205" s="36"/>
      <c r="C205" s="224" t="s">
        <v>480</v>
      </c>
      <c r="D205" s="224" t="s">
        <v>190</v>
      </c>
      <c r="E205" s="225" t="s">
        <v>1618</v>
      </c>
      <c r="F205" s="226" t="s">
        <v>1619</v>
      </c>
      <c r="G205" s="227" t="s">
        <v>254</v>
      </c>
      <c r="H205" s="228">
        <v>4</v>
      </c>
      <c r="I205" s="229"/>
      <c r="J205" s="230">
        <f>ROUND(I205*H205,2)</f>
        <v>0</v>
      </c>
      <c r="K205" s="231"/>
      <c r="L205" s="41"/>
      <c r="M205" s="232" t="s">
        <v>1</v>
      </c>
      <c r="N205" s="233" t="s">
        <v>38</v>
      </c>
      <c r="O205" s="88"/>
      <c r="P205" s="234">
        <f>O205*H205</f>
        <v>0</v>
      </c>
      <c r="Q205" s="234">
        <v>0</v>
      </c>
      <c r="R205" s="234">
        <f>Q205*H205</f>
        <v>0</v>
      </c>
      <c r="S205" s="234">
        <v>0</v>
      </c>
      <c r="T205" s="23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6" t="s">
        <v>219</v>
      </c>
      <c r="AT205" s="236" t="s">
        <v>190</v>
      </c>
      <c r="AU205" s="236" t="s">
        <v>81</v>
      </c>
      <c r="AY205" s="14" t="s">
        <v>188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4" t="s">
        <v>81</v>
      </c>
      <c r="BK205" s="237">
        <f>ROUND(I205*H205,2)</f>
        <v>0</v>
      </c>
      <c r="BL205" s="14" t="s">
        <v>219</v>
      </c>
      <c r="BM205" s="236" t="s">
        <v>483</v>
      </c>
    </row>
    <row r="206" s="2" customFormat="1" ht="14.4" customHeight="1">
      <c r="A206" s="35"/>
      <c r="B206" s="36"/>
      <c r="C206" s="224" t="s">
        <v>340</v>
      </c>
      <c r="D206" s="224" t="s">
        <v>190</v>
      </c>
      <c r="E206" s="225" t="s">
        <v>1620</v>
      </c>
      <c r="F206" s="226" t="s">
        <v>1621</v>
      </c>
      <c r="G206" s="227" t="s">
        <v>1566</v>
      </c>
      <c r="H206" s="228">
        <v>7</v>
      </c>
      <c r="I206" s="229"/>
      <c r="J206" s="230">
        <f>ROUND(I206*H206,2)</f>
        <v>0</v>
      </c>
      <c r="K206" s="231"/>
      <c r="L206" s="41"/>
      <c r="M206" s="232" t="s">
        <v>1</v>
      </c>
      <c r="N206" s="233" t="s">
        <v>38</v>
      </c>
      <c r="O206" s="88"/>
      <c r="P206" s="234">
        <f>O206*H206</f>
        <v>0</v>
      </c>
      <c r="Q206" s="234">
        <v>0</v>
      </c>
      <c r="R206" s="234">
        <f>Q206*H206</f>
        <v>0</v>
      </c>
      <c r="S206" s="234">
        <v>0</v>
      </c>
      <c r="T206" s="23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6" t="s">
        <v>219</v>
      </c>
      <c r="AT206" s="236" t="s">
        <v>190</v>
      </c>
      <c r="AU206" s="236" t="s">
        <v>81</v>
      </c>
      <c r="AY206" s="14" t="s">
        <v>188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4" t="s">
        <v>81</v>
      </c>
      <c r="BK206" s="237">
        <f>ROUND(I206*H206,2)</f>
        <v>0</v>
      </c>
      <c r="BL206" s="14" t="s">
        <v>219</v>
      </c>
      <c r="BM206" s="236" t="s">
        <v>486</v>
      </c>
    </row>
    <row r="207" s="2" customFormat="1" ht="14.4" customHeight="1">
      <c r="A207" s="35"/>
      <c r="B207" s="36"/>
      <c r="C207" s="224" t="s">
        <v>487</v>
      </c>
      <c r="D207" s="224" t="s">
        <v>190</v>
      </c>
      <c r="E207" s="225" t="s">
        <v>1622</v>
      </c>
      <c r="F207" s="226" t="s">
        <v>1623</v>
      </c>
      <c r="G207" s="227" t="s">
        <v>1566</v>
      </c>
      <c r="H207" s="228">
        <v>1</v>
      </c>
      <c r="I207" s="229"/>
      <c r="J207" s="230">
        <f>ROUND(I207*H207,2)</f>
        <v>0</v>
      </c>
      <c r="K207" s="231"/>
      <c r="L207" s="41"/>
      <c r="M207" s="254" t="s">
        <v>1</v>
      </c>
      <c r="N207" s="255" t="s">
        <v>38</v>
      </c>
      <c r="O207" s="251"/>
      <c r="P207" s="252">
        <f>O207*H207</f>
        <v>0</v>
      </c>
      <c r="Q207" s="252">
        <v>0</v>
      </c>
      <c r="R207" s="252">
        <f>Q207*H207</f>
        <v>0</v>
      </c>
      <c r="S207" s="252">
        <v>0</v>
      </c>
      <c r="T207" s="25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6" t="s">
        <v>219</v>
      </c>
      <c r="AT207" s="236" t="s">
        <v>190</v>
      </c>
      <c r="AU207" s="236" t="s">
        <v>81</v>
      </c>
      <c r="AY207" s="14" t="s">
        <v>188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4" t="s">
        <v>81</v>
      </c>
      <c r="BK207" s="237">
        <f>ROUND(I207*H207,2)</f>
        <v>0</v>
      </c>
      <c r="BL207" s="14" t="s">
        <v>219</v>
      </c>
      <c r="BM207" s="236" t="s">
        <v>490</v>
      </c>
    </row>
    <row r="208" s="2" customFormat="1" ht="6.96" customHeight="1">
      <c r="A208" s="35"/>
      <c r="B208" s="63"/>
      <c r="C208" s="64"/>
      <c r="D208" s="64"/>
      <c r="E208" s="64"/>
      <c r="F208" s="64"/>
      <c r="G208" s="64"/>
      <c r="H208" s="64"/>
      <c r="I208" s="64"/>
      <c r="J208" s="64"/>
      <c r="K208" s="64"/>
      <c r="L208" s="41"/>
      <c r="M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</row>
  </sheetData>
  <sheetProtection sheet="1" autoFilter="0" formatColumns="0" formatRows="0" objects="1" scenarios="1" spinCount="100000" saltValue="jpEcdP2FWhKAy4DMq96IijR0XYPMjeUGjMgXqje7mPL+lnlQ2VDpnc8t++8Wc6c8sKRpdUhUqfgbODTKf0v7tg==" hashValue="2FHc8YQHaamPiv6SsvvH3oSw++fk1XY/0LpIZLfRJFb9DC4Ie6JlhWU9Lb6YNx2ETdlNZNruX2ahp+i1qs0MjA==" algorithmName="SHA-512" password="CC35"/>
  <autoFilter ref="C119:K20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100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136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3.25" customHeight="1">
      <c r="B7" s="17"/>
      <c r="E7" s="148" t="str">
        <f>'Rekapitulace stavby'!K6</f>
        <v>RZP PODBOŘANY ON - PD - CELKOVÁ OPRAVA VČETNĚ PLYNOFIKACE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137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1624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16. 11. 2020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47" t="s">
        <v>26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26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26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ROUND((SUM(BE120:BE180)),  2)</f>
        <v>0</v>
      </c>
      <c r="G33" s="35"/>
      <c r="H33" s="35"/>
      <c r="I33" s="161">
        <v>0.20999999999999999</v>
      </c>
      <c r="J33" s="160">
        <f>ROUND(((SUM(BE120:BE180))*I33),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ROUND((SUM(BF120:BF180)),  2)</f>
        <v>0</v>
      </c>
      <c r="G34" s="35"/>
      <c r="H34" s="35"/>
      <c r="I34" s="161">
        <v>0.14999999999999999</v>
      </c>
      <c r="J34" s="160">
        <f>ROUND(((SUM(BF120:BF180))*I34),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ROUND((SUM(BG120:BG180)),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ROUND((SUM(BH120:BH180)),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ROUND((SUM(BI120:BI180)),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139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0" t="str">
        <f>E7</f>
        <v>RZP PODBOŘANY ON - PD - CELKOVÁ OPRAVA VČETNĚ PLYNOFIKACE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137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D.1.4.2 - ústřední vytápě...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16. 11. 2020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140</v>
      </c>
      <c r="D94" s="182"/>
      <c r="E94" s="182"/>
      <c r="F94" s="182"/>
      <c r="G94" s="182"/>
      <c r="H94" s="182"/>
      <c r="I94" s="182"/>
      <c r="J94" s="183" t="s">
        <v>141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142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143</v>
      </c>
    </row>
    <row r="97" s="9" customFormat="1" ht="24.96" customHeight="1">
      <c r="A97" s="9"/>
      <c r="B97" s="185"/>
      <c r="C97" s="186"/>
      <c r="D97" s="187" t="s">
        <v>1625</v>
      </c>
      <c r="E97" s="188"/>
      <c r="F97" s="188"/>
      <c r="G97" s="188"/>
      <c r="H97" s="188"/>
      <c r="I97" s="188"/>
      <c r="J97" s="189">
        <f>J121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5"/>
      <c r="C98" s="186"/>
      <c r="D98" s="187" t="s">
        <v>1626</v>
      </c>
      <c r="E98" s="188"/>
      <c r="F98" s="188"/>
      <c r="G98" s="188"/>
      <c r="H98" s="188"/>
      <c r="I98" s="188"/>
      <c r="J98" s="189">
        <f>J142</f>
        <v>0</v>
      </c>
      <c r="K98" s="186"/>
      <c r="L98" s="19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5"/>
      <c r="C99" s="186"/>
      <c r="D99" s="187" t="s">
        <v>1627</v>
      </c>
      <c r="E99" s="188"/>
      <c r="F99" s="188"/>
      <c r="G99" s="188"/>
      <c r="H99" s="188"/>
      <c r="I99" s="188"/>
      <c r="J99" s="189">
        <f>J153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5"/>
      <c r="C100" s="186"/>
      <c r="D100" s="187" t="s">
        <v>1628</v>
      </c>
      <c r="E100" s="188"/>
      <c r="F100" s="188"/>
      <c r="G100" s="188"/>
      <c r="H100" s="188"/>
      <c r="I100" s="188"/>
      <c r="J100" s="189">
        <f>J162</f>
        <v>0</v>
      </c>
      <c r="K100" s="186"/>
      <c r="L100" s="19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173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3.25" customHeight="1">
      <c r="A110" s="35"/>
      <c r="B110" s="36"/>
      <c r="C110" s="37"/>
      <c r="D110" s="37"/>
      <c r="E110" s="180" t="str">
        <f>E7</f>
        <v>RZP PODBOŘANY ON - PD - CELKOVÁ OPRAVA VČETNĚ PLYNOFIKACE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137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D.1.4.2 - ústřední vytápě...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16. 11. 2020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6"/>
      <c r="B119" s="197"/>
      <c r="C119" s="198" t="s">
        <v>174</v>
      </c>
      <c r="D119" s="199" t="s">
        <v>58</v>
      </c>
      <c r="E119" s="199" t="s">
        <v>54</v>
      </c>
      <c r="F119" s="199" t="s">
        <v>55</v>
      </c>
      <c r="G119" s="199" t="s">
        <v>175</v>
      </c>
      <c r="H119" s="199" t="s">
        <v>176</v>
      </c>
      <c r="I119" s="199" t="s">
        <v>177</v>
      </c>
      <c r="J119" s="200" t="s">
        <v>141</v>
      </c>
      <c r="K119" s="201" t="s">
        <v>178</v>
      </c>
      <c r="L119" s="202"/>
      <c r="M119" s="97" t="s">
        <v>1</v>
      </c>
      <c r="N119" s="98" t="s">
        <v>37</v>
      </c>
      <c r="O119" s="98" t="s">
        <v>179</v>
      </c>
      <c r="P119" s="98" t="s">
        <v>180</v>
      </c>
      <c r="Q119" s="98" t="s">
        <v>181</v>
      </c>
      <c r="R119" s="98" t="s">
        <v>182</v>
      </c>
      <c r="S119" s="98" t="s">
        <v>183</v>
      </c>
      <c r="T119" s="99" t="s">
        <v>184</v>
      </c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</row>
    <row r="120" s="2" customFormat="1" ht="22.8" customHeight="1">
      <c r="A120" s="35"/>
      <c r="B120" s="36"/>
      <c r="C120" s="104" t="s">
        <v>185</v>
      </c>
      <c r="D120" s="37"/>
      <c r="E120" s="37"/>
      <c r="F120" s="37"/>
      <c r="G120" s="37"/>
      <c r="H120" s="37"/>
      <c r="I120" s="37"/>
      <c r="J120" s="203">
        <f>BK120</f>
        <v>0</v>
      </c>
      <c r="K120" s="37"/>
      <c r="L120" s="41"/>
      <c r="M120" s="100"/>
      <c r="N120" s="204"/>
      <c r="O120" s="101"/>
      <c r="P120" s="205">
        <f>P121+P142+P153+P162</f>
        <v>0</v>
      </c>
      <c r="Q120" s="101"/>
      <c r="R120" s="205">
        <f>R121+R142+R153+R162</f>
        <v>0</v>
      </c>
      <c r="S120" s="101"/>
      <c r="T120" s="206">
        <f>T121+T142+T153+T162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143</v>
      </c>
      <c r="BK120" s="207">
        <f>BK121+BK142+BK153+BK162</f>
        <v>0</v>
      </c>
    </row>
    <row r="121" s="12" customFormat="1" ht="25.92" customHeight="1">
      <c r="A121" s="12"/>
      <c r="B121" s="208"/>
      <c r="C121" s="209"/>
      <c r="D121" s="210" t="s">
        <v>72</v>
      </c>
      <c r="E121" s="211" t="s">
        <v>1629</v>
      </c>
      <c r="F121" s="211" t="s">
        <v>1630</v>
      </c>
      <c r="G121" s="209"/>
      <c r="H121" s="209"/>
      <c r="I121" s="212"/>
      <c r="J121" s="213">
        <f>BK121</f>
        <v>0</v>
      </c>
      <c r="K121" s="209"/>
      <c r="L121" s="214"/>
      <c r="M121" s="215"/>
      <c r="N121" s="216"/>
      <c r="O121" s="216"/>
      <c r="P121" s="217">
        <f>SUM(P122:P141)</f>
        <v>0</v>
      </c>
      <c r="Q121" s="216"/>
      <c r="R121" s="217">
        <f>SUM(R122:R141)</f>
        <v>0</v>
      </c>
      <c r="S121" s="216"/>
      <c r="T121" s="218">
        <f>SUM(T122:T141)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9" t="s">
        <v>83</v>
      </c>
      <c r="AT121" s="220" t="s">
        <v>72</v>
      </c>
      <c r="AU121" s="220" t="s">
        <v>73</v>
      </c>
      <c r="AY121" s="219" t="s">
        <v>188</v>
      </c>
      <c r="BK121" s="221">
        <f>SUM(BK122:BK141)</f>
        <v>0</v>
      </c>
    </row>
    <row r="122" s="2" customFormat="1" ht="24.15" customHeight="1">
      <c r="A122" s="35"/>
      <c r="B122" s="36"/>
      <c r="C122" s="224" t="s">
        <v>81</v>
      </c>
      <c r="D122" s="224" t="s">
        <v>190</v>
      </c>
      <c r="E122" s="225" t="s">
        <v>197</v>
      </c>
      <c r="F122" s="226" t="s">
        <v>1631</v>
      </c>
      <c r="G122" s="227" t="s">
        <v>1492</v>
      </c>
      <c r="H122" s="228">
        <v>1</v>
      </c>
      <c r="I122" s="229"/>
      <c r="J122" s="230">
        <f>ROUND(I122*H122,2)</f>
        <v>0</v>
      </c>
      <c r="K122" s="231"/>
      <c r="L122" s="41"/>
      <c r="M122" s="232" t="s">
        <v>1</v>
      </c>
      <c r="N122" s="233" t="s">
        <v>38</v>
      </c>
      <c r="O122" s="88"/>
      <c r="P122" s="234">
        <f>O122*H122</f>
        <v>0</v>
      </c>
      <c r="Q122" s="234">
        <v>0</v>
      </c>
      <c r="R122" s="234">
        <f>Q122*H122</f>
        <v>0</v>
      </c>
      <c r="S122" s="234">
        <v>0</v>
      </c>
      <c r="T122" s="23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36" t="s">
        <v>219</v>
      </c>
      <c r="AT122" s="236" t="s">
        <v>190</v>
      </c>
      <c r="AU122" s="236" t="s">
        <v>81</v>
      </c>
      <c r="AY122" s="14" t="s">
        <v>188</v>
      </c>
      <c r="BE122" s="237">
        <f>IF(N122="základní",J122,0)</f>
        <v>0</v>
      </c>
      <c r="BF122" s="237">
        <f>IF(N122="snížená",J122,0)</f>
        <v>0</v>
      </c>
      <c r="BG122" s="237">
        <f>IF(N122="zákl. přenesená",J122,0)</f>
        <v>0</v>
      </c>
      <c r="BH122" s="237">
        <f>IF(N122="sníž. přenesená",J122,0)</f>
        <v>0</v>
      </c>
      <c r="BI122" s="237">
        <f>IF(N122="nulová",J122,0)</f>
        <v>0</v>
      </c>
      <c r="BJ122" s="14" t="s">
        <v>81</v>
      </c>
      <c r="BK122" s="237">
        <f>ROUND(I122*H122,2)</f>
        <v>0</v>
      </c>
      <c r="BL122" s="14" t="s">
        <v>219</v>
      </c>
      <c r="BM122" s="236" t="s">
        <v>83</v>
      </c>
    </row>
    <row r="123" s="2" customFormat="1" ht="14.4" customHeight="1">
      <c r="A123" s="35"/>
      <c r="B123" s="36"/>
      <c r="C123" s="224" t="s">
        <v>83</v>
      </c>
      <c r="D123" s="224" t="s">
        <v>190</v>
      </c>
      <c r="E123" s="225" t="s">
        <v>204</v>
      </c>
      <c r="F123" s="226" t="s">
        <v>1632</v>
      </c>
      <c r="G123" s="227" t="s">
        <v>1522</v>
      </c>
      <c r="H123" s="228">
        <v>2</v>
      </c>
      <c r="I123" s="229"/>
      <c r="J123" s="230">
        <f>ROUND(I123*H123,2)</f>
        <v>0</v>
      </c>
      <c r="K123" s="231"/>
      <c r="L123" s="41"/>
      <c r="M123" s="232" t="s">
        <v>1</v>
      </c>
      <c r="N123" s="233" t="s">
        <v>38</v>
      </c>
      <c r="O123" s="88"/>
      <c r="P123" s="234">
        <f>O123*H123</f>
        <v>0</v>
      </c>
      <c r="Q123" s="234">
        <v>0</v>
      </c>
      <c r="R123" s="234">
        <f>Q123*H123</f>
        <v>0</v>
      </c>
      <c r="S123" s="234">
        <v>0</v>
      </c>
      <c r="T123" s="23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6" t="s">
        <v>219</v>
      </c>
      <c r="AT123" s="236" t="s">
        <v>190</v>
      </c>
      <c r="AU123" s="236" t="s">
        <v>81</v>
      </c>
      <c r="AY123" s="14" t="s">
        <v>188</v>
      </c>
      <c r="BE123" s="237">
        <f>IF(N123="základní",J123,0)</f>
        <v>0</v>
      </c>
      <c r="BF123" s="237">
        <f>IF(N123="snížená",J123,0)</f>
        <v>0</v>
      </c>
      <c r="BG123" s="237">
        <f>IF(N123="zákl. přenesená",J123,0)</f>
        <v>0</v>
      </c>
      <c r="BH123" s="237">
        <f>IF(N123="sníž. přenesená",J123,0)</f>
        <v>0</v>
      </c>
      <c r="BI123" s="237">
        <f>IF(N123="nulová",J123,0)</f>
        <v>0</v>
      </c>
      <c r="BJ123" s="14" t="s">
        <v>81</v>
      </c>
      <c r="BK123" s="237">
        <f>ROUND(I123*H123,2)</f>
        <v>0</v>
      </c>
      <c r="BL123" s="14" t="s">
        <v>219</v>
      </c>
      <c r="BM123" s="236" t="s">
        <v>194</v>
      </c>
    </row>
    <row r="124" s="2" customFormat="1" ht="14.4" customHeight="1">
      <c r="A124" s="35"/>
      <c r="B124" s="36"/>
      <c r="C124" s="224" t="s">
        <v>197</v>
      </c>
      <c r="D124" s="224" t="s">
        <v>190</v>
      </c>
      <c r="E124" s="225" t="s">
        <v>7</v>
      </c>
      <c r="F124" s="226" t="s">
        <v>1633</v>
      </c>
      <c r="G124" s="227" t="s">
        <v>1492</v>
      </c>
      <c r="H124" s="228">
        <v>1</v>
      </c>
      <c r="I124" s="229"/>
      <c r="J124" s="230">
        <f>ROUND(I124*H124,2)</f>
        <v>0</v>
      </c>
      <c r="K124" s="231"/>
      <c r="L124" s="41"/>
      <c r="M124" s="232" t="s">
        <v>1</v>
      </c>
      <c r="N124" s="233" t="s">
        <v>38</v>
      </c>
      <c r="O124" s="88"/>
      <c r="P124" s="234">
        <f>O124*H124</f>
        <v>0</v>
      </c>
      <c r="Q124" s="234">
        <v>0</v>
      </c>
      <c r="R124" s="234">
        <f>Q124*H124</f>
        <v>0</v>
      </c>
      <c r="S124" s="234">
        <v>0</v>
      </c>
      <c r="T124" s="23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6" t="s">
        <v>219</v>
      </c>
      <c r="AT124" s="236" t="s">
        <v>190</v>
      </c>
      <c r="AU124" s="236" t="s">
        <v>81</v>
      </c>
      <c r="AY124" s="14" t="s">
        <v>188</v>
      </c>
      <c r="BE124" s="237">
        <f>IF(N124="základní",J124,0)</f>
        <v>0</v>
      </c>
      <c r="BF124" s="237">
        <f>IF(N124="snížená",J124,0)</f>
        <v>0</v>
      </c>
      <c r="BG124" s="237">
        <f>IF(N124="zákl. přenesená",J124,0)</f>
        <v>0</v>
      </c>
      <c r="BH124" s="237">
        <f>IF(N124="sníž. přenesená",J124,0)</f>
        <v>0</v>
      </c>
      <c r="BI124" s="237">
        <f>IF(N124="nulová",J124,0)</f>
        <v>0</v>
      </c>
      <c r="BJ124" s="14" t="s">
        <v>81</v>
      </c>
      <c r="BK124" s="237">
        <f>ROUND(I124*H124,2)</f>
        <v>0</v>
      </c>
      <c r="BL124" s="14" t="s">
        <v>219</v>
      </c>
      <c r="BM124" s="236" t="s">
        <v>200</v>
      </c>
    </row>
    <row r="125" s="2" customFormat="1" ht="14.4" customHeight="1">
      <c r="A125" s="35"/>
      <c r="B125" s="36"/>
      <c r="C125" s="224" t="s">
        <v>194</v>
      </c>
      <c r="D125" s="224" t="s">
        <v>190</v>
      </c>
      <c r="E125" s="225" t="s">
        <v>232</v>
      </c>
      <c r="F125" s="226" t="s">
        <v>1634</v>
      </c>
      <c r="G125" s="227" t="s">
        <v>1522</v>
      </c>
      <c r="H125" s="228">
        <v>1</v>
      </c>
      <c r="I125" s="229"/>
      <c r="J125" s="230">
        <f>ROUND(I125*H125,2)</f>
        <v>0</v>
      </c>
      <c r="K125" s="231"/>
      <c r="L125" s="41"/>
      <c r="M125" s="232" t="s">
        <v>1</v>
      </c>
      <c r="N125" s="233" t="s">
        <v>38</v>
      </c>
      <c r="O125" s="88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6" t="s">
        <v>219</v>
      </c>
      <c r="AT125" s="236" t="s">
        <v>190</v>
      </c>
      <c r="AU125" s="236" t="s">
        <v>81</v>
      </c>
      <c r="AY125" s="14" t="s">
        <v>188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4" t="s">
        <v>81</v>
      </c>
      <c r="BK125" s="237">
        <f>ROUND(I125*H125,2)</f>
        <v>0</v>
      </c>
      <c r="BL125" s="14" t="s">
        <v>219</v>
      </c>
      <c r="BM125" s="236" t="s">
        <v>203</v>
      </c>
    </row>
    <row r="126" s="2" customFormat="1" ht="14.4" customHeight="1">
      <c r="A126" s="35"/>
      <c r="B126" s="36"/>
      <c r="C126" s="224" t="s">
        <v>204</v>
      </c>
      <c r="D126" s="224" t="s">
        <v>190</v>
      </c>
      <c r="E126" s="225" t="s">
        <v>272</v>
      </c>
      <c r="F126" s="226" t="s">
        <v>1635</v>
      </c>
      <c r="G126" s="227" t="s">
        <v>1522</v>
      </c>
      <c r="H126" s="228">
        <v>1</v>
      </c>
      <c r="I126" s="229"/>
      <c r="J126" s="230">
        <f>ROUND(I126*H126,2)</f>
        <v>0</v>
      </c>
      <c r="K126" s="231"/>
      <c r="L126" s="41"/>
      <c r="M126" s="232" t="s">
        <v>1</v>
      </c>
      <c r="N126" s="233" t="s">
        <v>38</v>
      </c>
      <c r="O126" s="88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6" t="s">
        <v>219</v>
      </c>
      <c r="AT126" s="236" t="s">
        <v>190</v>
      </c>
      <c r="AU126" s="236" t="s">
        <v>81</v>
      </c>
      <c r="AY126" s="14" t="s">
        <v>188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4" t="s">
        <v>81</v>
      </c>
      <c r="BK126" s="237">
        <f>ROUND(I126*H126,2)</f>
        <v>0</v>
      </c>
      <c r="BL126" s="14" t="s">
        <v>219</v>
      </c>
      <c r="BM126" s="236" t="s">
        <v>208</v>
      </c>
    </row>
    <row r="127" s="2" customFormat="1" ht="14.4" customHeight="1">
      <c r="A127" s="35"/>
      <c r="B127" s="36"/>
      <c r="C127" s="224" t="s">
        <v>200</v>
      </c>
      <c r="D127" s="224" t="s">
        <v>190</v>
      </c>
      <c r="E127" s="225" t="s">
        <v>1636</v>
      </c>
      <c r="F127" s="226" t="s">
        <v>1637</v>
      </c>
      <c r="G127" s="227" t="s">
        <v>1522</v>
      </c>
      <c r="H127" s="228">
        <v>1</v>
      </c>
      <c r="I127" s="229"/>
      <c r="J127" s="230">
        <f>ROUND(I127*H127,2)</f>
        <v>0</v>
      </c>
      <c r="K127" s="231"/>
      <c r="L127" s="41"/>
      <c r="M127" s="232" t="s">
        <v>1</v>
      </c>
      <c r="N127" s="233" t="s">
        <v>38</v>
      </c>
      <c r="O127" s="88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6" t="s">
        <v>219</v>
      </c>
      <c r="AT127" s="236" t="s">
        <v>190</v>
      </c>
      <c r="AU127" s="236" t="s">
        <v>81</v>
      </c>
      <c r="AY127" s="14" t="s">
        <v>188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4" t="s">
        <v>81</v>
      </c>
      <c r="BK127" s="237">
        <f>ROUND(I127*H127,2)</f>
        <v>0</v>
      </c>
      <c r="BL127" s="14" t="s">
        <v>219</v>
      </c>
      <c r="BM127" s="236" t="s">
        <v>211</v>
      </c>
    </row>
    <row r="128" s="2" customFormat="1" ht="14.4" customHeight="1">
      <c r="A128" s="35"/>
      <c r="B128" s="36"/>
      <c r="C128" s="224" t="s">
        <v>212</v>
      </c>
      <c r="D128" s="224" t="s">
        <v>190</v>
      </c>
      <c r="E128" s="225" t="s">
        <v>1638</v>
      </c>
      <c r="F128" s="226" t="s">
        <v>1639</v>
      </c>
      <c r="G128" s="227" t="s">
        <v>1522</v>
      </c>
      <c r="H128" s="228">
        <v>1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38</v>
      </c>
      <c r="O128" s="88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219</v>
      </c>
      <c r="AT128" s="236" t="s">
        <v>190</v>
      </c>
      <c r="AU128" s="236" t="s">
        <v>81</v>
      </c>
      <c r="AY128" s="14" t="s">
        <v>188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219</v>
      </c>
      <c r="BM128" s="236" t="s">
        <v>215</v>
      </c>
    </row>
    <row r="129" s="2" customFormat="1" ht="14.4" customHeight="1">
      <c r="A129" s="35"/>
      <c r="B129" s="36"/>
      <c r="C129" s="224" t="s">
        <v>203</v>
      </c>
      <c r="D129" s="224" t="s">
        <v>190</v>
      </c>
      <c r="E129" s="225" t="s">
        <v>1640</v>
      </c>
      <c r="F129" s="226" t="s">
        <v>1641</v>
      </c>
      <c r="G129" s="227" t="s">
        <v>1522</v>
      </c>
      <c r="H129" s="228">
        <v>1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38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219</v>
      </c>
      <c r="AT129" s="236" t="s">
        <v>190</v>
      </c>
      <c r="AU129" s="236" t="s">
        <v>81</v>
      </c>
      <c r="AY129" s="14" t="s">
        <v>188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219</v>
      </c>
      <c r="BM129" s="236" t="s">
        <v>219</v>
      </c>
    </row>
    <row r="130" s="2" customFormat="1" ht="14.4" customHeight="1">
      <c r="A130" s="35"/>
      <c r="B130" s="36"/>
      <c r="C130" s="224" t="s">
        <v>220</v>
      </c>
      <c r="D130" s="224" t="s">
        <v>190</v>
      </c>
      <c r="E130" s="225" t="s">
        <v>211</v>
      </c>
      <c r="F130" s="226" t="s">
        <v>1642</v>
      </c>
      <c r="G130" s="227" t="s">
        <v>1522</v>
      </c>
      <c r="H130" s="228">
        <v>2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38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219</v>
      </c>
      <c r="AT130" s="236" t="s">
        <v>190</v>
      </c>
      <c r="AU130" s="236" t="s">
        <v>81</v>
      </c>
      <c r="AY130" s="14" t="s">
        <v>188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219</v>
      </c>
      <c r="BM130" s="236" t="s">
        <v>224</v>
      </c>
    </row>
    <row r="131" s="2" customFormat="1" ht="14.4" customHeight="1">
      <c r="A131" s="35"/>
      <c r="B131" s="36"/>
      <c r="C131" s="224" t="s">
        <v>208</v>
      </c>
      <c r="D131" s="224" t="s">
        <v>190</v>
      </c>
      <c r="E131" s="225" t="s">
        <v>194</v>
      </c>
      <c r="F131" s="226" t="s">
        <v>1643</v>
      </c>
      <c r="G131" s="227" t="s">
        <v>1522</v>
      </c>
      <c r="H131" s="228">
        <v>2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38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219</v>
      </c>
      <c r="AT131" s="236" t="s">
        <v>190</v>
      </c>
      <c r="AU131" s="236" t="s">
        <v>81</v>
      </c>
      <c r="AY131" s="14" t="s">
        <v>188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219</v>
      </c>
      <c r="BM131" s="236" t="s">
        <v>228</v>
      </c>
    </row>
    <row r="132" s="2" customFormat="1" ht="24.15" customHeight="1">
      <c r="A132" s="35"/>
      <c r="B132" s="36"/>
      <c r="C132" s="224" t="s">
        <v>229</v>
      </c>
      <c r="D132" s="224" t="s">
        <v>190</v>
      </c>
      <c r="E132" s="225" t="s">
        <v>251</v>
      </c>
      <c r="F132" s="226" t="s">
        <v>1644</v>
      </c>
      <c r="G132" s="227" t="s">
        <v>1492</v>
      </c>
      <c r="H132" s="228">
        <v>1</v>
      </c>
      <c r="I132" s="229"/>
      <c r="J132" s="230">
        <f>ROUND(I132*H132,2)</f>
        <v>0</v>
      </c>
      <c r="K132" s="231"/>
      <c r="L132" s="41"/>
      <c r="M132" s="232" t="s">
        <v>1</v>
      </c>
      <c r="N132" s="233" t="s">
        <v>38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219</v>
      </c>
      <c r="AT132" s="236" t="s">
        <v>190</v>
      </c>
      <c r="AU132" s="236" t="s">
        <v>81</v>
      </c>
      <c r="AY132" s="14" t="s">
        <v>188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219</v>
      </c>
      <c r="BM132" s="236" t="s">
        <v>232</v>
      </c>
    </row>
    <row r="133" s="2" customFormat="1" ht="14.4" customHeight="1">
      <c r="A133" s="35"/>
      <c r="B133" s="36"/>
      <c r="C133" s="224" t="s">
        <v>211</v>
      </c>
      <c r="D133" s="224" t="s">
        <v>190</v>
      </c>
      <c r="E133" s="225" t="s">
        <v>228</v>
      </c>
      <c r="F133" s="226" t="s">
        <v>1645</v>
      </c>
      <c r="G133" s="227" t="s">
        <v>1522</v>
      </c>
      <c r="H133" s="228">
        <v>1</v>
      </c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38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219</v>
      </c>
      <c r="AT133" s="236" t="s">
        <v>190</v>
      </c>
      <c r="AU133" s="236" t="s">
        <v>81</v>
      </c>
      <c r="AY133" s="14" t="s">
        <v>188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219</v>
      </c>
      <c r="BM133" s="236" t="s">
        <v>236</v>
      </c>
    </row>
    <row r="134" s="2" customFormat="1" ht="14.4" customHeight="1">
      <c r="A134" s="35"/>
      <c r="B134" s="36"/>
      <c r="C134" s="224" t="s">
        <v>237</v>
      </c>
      <c r="D134" s="224" t="s">
        <v>190</v>
      </c>
      <c r="E134" s="225" t="s">
        <v>200</v>
      </c>
      <c r="F134" s="226" t="s">
        <v>1646</v>
      </c>
      <c r="G134" s="227" t="s">
        <v>1522</v>
      </c>
      <c r="H134" s="228">
        <v>1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38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219</v>
      </c>
      <c r="AT134" s="236" t="s">
        <v>190</v>
      </c>
      <c r="AU134" s="236" t="s">
        <v>81</v>
      </c>
      <c r="AY134" s="14" t="s">
        <v>188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219</v>
      </c>
      <c r="BM134" s="236" t="s">
        <v>240</v>
      </c>
    </row>
    <row r="135" s="2" customFormat="1" ht="14.4" customHeight="1">
      <c r="A135" s="35"/>
      <c r="B135" s="36"/>
      <c r="C135" s="224" t="s">
        <v>215</v>
      </c>
      <c r="D135" s="224" t="s">
        <v>190</v>
      </c>
      <c r="E135" s="225" t="s">
        <v>203</v>
      </c>
      <c r="F135" s="226" t="s">
        <v>1647</v>
      </c>
      <c r="G135" s="227" t="s">
        <v>1492</v>
      </c>
      <c r="H135" s="228">
        <v>1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38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219</v>
      </c>
      <c r="AT135" s="236" t="s">
        <v>190</v>
      </c>
      <c r="AU135" s="236" t="s">
        <v>81</v>
      </c>
      <c r="AY135" s="14" t="s">
        <v>188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81</v>
      </c>
      <c r="BK135" s="237">
        <f>ROUND(I135*H135,2)</f>
        <v>0</v>
      </c>
      <c r="BL135" s="14" t="s">
        <v>219</v>
      </c>
      <c r="BM135" s="236" t="s">
        <v>243</v>
      </c>
    </row>
    <row r="136" s="2" customFormat="1" ht="24.15" customHeight="1">
      <c r="A136" s="35"/>
      <c r="B136" s="36"/>
      <c r="C136" s="224" t="s">
        <v>8</v>
      </c>
      <c r="D136" s="224" t="s">
        <v>190</v>
      </c>
      <c r="E136" s="225" t="s">
        <v>220</v>
      </c>
      <c r="F136" s="226" t="s">
        <v>1648</v>
      </c>
      <c r="G136" s="227" t="s">
        <v>1492</v>
      </c>
      <c r="H136" s="228">
        <v>2</v>
      </c>
      <c r="I136" s="229"/>
      <c r="J136" s="230">
        <f>ROUND(I136*H136,2)</f>
        <v>0</v>
      </c>
      <c r="K136" s="231"/>
      <c r="L136" s="41"/>
      <c r="M136" s="232" t="s">
        <v>1</v>
      </c>
      <c r="N136" s="233" t="s">
        <v>38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219</v>
      </c>
      <c r="AT136" s="236" t="s">
        <v>190</v>
      </c>
      <c r="AU136" s="236" t="s">
        <v>81</v>
      </c>
      <c r="AY136" s="14" t="s">
        <v>188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219</v>
      </c>
      <c r="BM136" s="236" t="s">
        <v>246</v>
      </c>
    </row>
    <row r="137" s="2" customFormat="1" ht="24.15" customHeight="1">
      <c r="A137" s="35"/>
      <c r="B137" s="36"/>
      <c r="C137" s="224" t="s">
        <v>219</v>
      </c>
      <c r="D137" s="224" t="s">
        <v>190</v>
      </c>
      <c r="E137" s="225" t="s">
        <v>208</v>
      </c>
      <c r="F137" s="226" t="s">
        <v>1649</v>
      </c>
      <c r="G137" s="227" t="s">
        <v>1522</v>
      </c>
      <c r="H137" s="228">
        <v>2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38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219</v>
      </c>
      <c r="AT137" s="236" t="s">
        <v>190</v>
      </c>
      <c r="AU137" s="236" t="s">
        <v>81</v>
      </c>
      <c r="AY137" s="14" t="s">
        <v>188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219</v>
      </c>
      <c r="BM137" s="236" t="s">
        <v>250</v>
      </c>
    </row>
    <row r="138" s="2" customFormat="1" ht="14.4" customHeight="1">
      <c r="A138" s="35"/>
      <c r="B138" s="36"/>
      <c r="C138" s="224" t="s">
        <v>251</v>
      </c>
      <c r="D138" s="224" t="s">
        <v>190</v>
      </c>
      <c r="E138" s="225" t="s">
        <v>236</v>
      </c>
      <c r="F138" s="226" t="s">
        <v>1650</v>
      </c>
      <c r="G138" s="227" t="s">
        <v>1522</v>
      </c>
      <c r="H138" s="228">
        <v>2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38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219</v>
      </c>
      <c r="AT138" s="236" t="s">
        <v>190</v>
      </c>
      <c r="AU138" s="236" t="s">
        <v>81</v>
      </c>
      <c r="AY138" s="14" t="s">
        <v>188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219</v>
      </c>
      <c r="BM138" s="236" t="s">
        <v>255</v>
      </c>
    </row>
    <row r="139" s="2" customFormat="1" ht="24.15" customHeight="1">
      <c r="A139" s="35"/>
      <c r="B139" s="36"/>
      <c r="C139" s="224" t="s">
        <v>224</v>
      </c>
      <c r="D139" s="224" t="s">
        <v>190</v>
      </c>
      <c r="E139" s="225" t="s">
        <v>279</v>
      </c>
      <c r="F139" s="226" t="s">
        <v>1651</v>
      </c>
      <c r="G139" s="227" t="s">
        <v>1522</v>
      </c>
      <c r="H139" s="228">
        <v>2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38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219</v>
      </c>
      <c r="AT139" s="236" t="s">
        <v>190</v>
      </c>
      <c r="AU139" s="236" t="s">
        <v>81</v>
      </c>
      <c r="AY139" s="14" t="s">
        <v>188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219</v>
      </c>
      <c r="BM139" s="236" t="s">
        <v>258</v>
      </c>
    </row>
    <row r="140" s="2" customFormat="1" ht="14.4" customHeight="1">
      <c r="A140" s="35"/>
      <c r="B140" s="36"/>
      <c r="C140" s="224" t="s">
        <v>259</v>
      </c>
      <c r="D140" s="224" t="s">
        <v>190</v>
      </c>
      <c r="E140" s="225" t="s">
        <v>240</v>
      </c>
      <c r="F140" s="226" t="s">
        <v>1652</v>
      </c>
      <c r="G140" s="227" t="s">
        <v>1522</v>
      </c>
      <c r="H140" s="228">
        <v>1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38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219</v>
      </c>
      <c r="AT140" s="236" t="s">
        <v>190</v>
      </c>
      <c r="AU140" s="236" t="s">
        <v>81</v>
      </c>
      <c r="AY140" s="14" t="s">
        <v>188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219</v>
      </c>
      <c r="BM140" s="236" t="s">
        <v>262</v>
      </c>
    </row>
    <row r="141" s="2" customFormat="1" ht="14.4" customHeight="1">
      <c r="A141" s="35"/>
      <c r="B141" s="36"/>
      <c r="C141" s="224" t="s">
        <v>228</v>
      </c>
      <c r="D141" s="224" t="s">
        <v>190</v>
      </c>
      <c r="E141" s="225" t="s">
        <v>302</v>
      </c>
      <c r="F141" s="226" t="s">
        <v>1653</v>
      </c>
      <c r="G141" s="227" t="s">
        <v>1492</v>
      </c>
      <c r="H141" s="228">
        <v>1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38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219</v>
      </c>
      <c r="AT141" s="236" t="s">
        <v>190</v>
      </c>
      <c r="AU141" s="236" t="s">
        <v>81</v>
      </c>
      <c r="AY141" s="14" t="s">
        <v>188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219</v>
      </c>
      <c r="BM141" s="236" t="s">
        <v>265</v>
      </c>
    </row>
    <row r="142" s="12" customFormat="1" ht="25.92" customHeight="1">
      <c r="A142" s="12"/>
      <c r="B142" s="208"/>
      <c r="C142" s="209"/>
      <c r="D142" s="210" t="s">
        <v>72</v>
      </c>
      <c r="E142" s="211" t="s">
        <v>1654</v>
      </c>
      <c r="F142" s="211" t="s">
        <v>1655</v>
      </c>
      <c r="G142" s="209"/>
      <c r="H142" s="209"/>
      <c r="I142" s="212"/>
      <c r="J142" s="213">
        <f>BK142</f>
        <v>0</v>
      </c>
      <c r="K142" s="209"/>
      <c r="L142" s="214"/>
      <c r="M142" s="215"/>
      <c r="N142" s="216"/>
      <c r="O142" s="216"/>
      <c r="P142" s="217">
        <f>SUM(P143:P152)</f>
        <v>0</v>
      </c>
      <c r="Q142" s="216"/>
      <c r="R142" s="217">
        <f>SUM(R143:R152)</f>
        <v>0</v>
      </c>
      <c r="S142" s="216"/>
      <c r="T142" s="218">
        <f>SUM(T143:T152)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9" t="s">
        <v>83</v>
      </c>
      <c r="AT142" s="220" t="s">
        <v>72</v>
      </c>
      <c r="AU142" s="220" t="s">
        <v>73</v>
      </c>
      <c r="AY142" s="219" t="s">
        <v>188</v>
      </c>
      <c r="BK142" s="221">
        <f>SUM(BK143:BK152)</f>
        <v>0</v>
      </c>
    </row>
    <row r="143" s="2" customFormat="1" ht="14.4" customHeight="1">
      <c r="A143" s="35"/>
      <c r="B143" s="36"/>
      <c r="C143" s="224" t="s">
        <v>7</v>
      </c>
      <c r="D143" s="224" t="s">
        <v>190</v>
      </c>
      <c r="E143" s="225" t="s">
        <v>1656</v>
      </c>
      <c r="F143" s="226" t="s">
        <v>1657</v>
      </c>
      <c r="G143" s="227" t="s">
        <v>235</v>
      </c>
      <c r="H143" s="228">
        <v>80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38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219</v>
      </c>
      <c r="AT143" s="236" t="s">
        <v>190</v>
      </c>
      <c r="AU143" s="236" t="s">
        <v>81</v>
      </c>
      <c r="AY143" s="14" t="s">
        <v>188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219</v>
      </c>
      <c r="BM143" s="236" t="s">
        <v>268</v>
      </c>
    </row>
    <row r="144" s="2" customFormat="1" ht="14.4" customHeight="1">
      <c r="A144" s="35"/>
      <c r="B144" s="36"/>
      <c r="C144" s="224" t="s">
        <v>232</v>
      </c>
      <c r="D144" s="224" t="s">
        <v>190</v>
      </c>
      <c r="E144" s="225" t="s">
        <v>81</v>
      </c>
      <c r="F144" s="226" t="s">
        <v>1658</v>
      </c>
      <c r="G144" s="227" t="s">
        <v>1492</v>
      </c>
      <c r="H144" s="228">
        <v>1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38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219</v>
      </c>
      <c r="AT144" s="236" t="s">
        <v>190</v>
      </c>
      <c r="AU144" s="236" t="s">
        <v>81</v>
      </c>
      <c r="AY144" s="14" t="s">
        <v>188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219</v>
      </c>
      <c r="BM144" s="236" t="s">
        <v>271</v>
      </c>
    </row>
    <row r="145" s="2" customFormat="1" ht="24.15" customHeight="1">
      <c r="A145" s="35"/>
      <c r="B145" s="36"/>
      <c r="C145" s="224" t="s">
        <v>272</v>
      </c>
      <c r="D145" s="224" t="s">
        <v>190</v>
      </c>
      <c r="E145" s="225" t="s">
        <v>1659</v>
      </c>
      <c r="F145" s="226" t="s">
        <v>1660</v>
      </c>
      <c r="G145" s="227" t="s">
        <v>235</v>
      </c>
      <c r="H145" s="228">
        <v>154</v>
      </c>
      <c r="I145" s="229"/>
      <c r="J145" s="230">
        <f>ROUND(I145*H145,2)</f>
        <v>0</v>
      </c>
      <c r="K145" s="231"/>
      <c r="L145" s="41"/>
      <c r="M145" s="232" t="s">
        <v>1</v>
      </c>
      <c r="N145" s="233" t="s">
        <v>38</v>
      </c>
      <c r="O145" s="88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219</v>
      </c>
      <c r="AT145" s="236" t="s">
        <v>190</v>
      </c>
      <c r="AU145" s="236" t="s">
        <v>81</v>
      </c>
      <c r="AY145" s="14" t="s">
        <v>188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219</v>
      </c>
      <c r="BM145" s="236" t="s">
        <v>275</v>
      </c>
    </row>
    <row r="146" s="2" customFormat="1" ht="24.15" customHeight="1">
      <c r="A146" s="35"/>
      <c r="B146" s="36"/>
      <c r="C146" s="224" t="s">
        <v>236</v>
      </c>
      <c r="D146" s="224" t="s">
        <v>190</v>
      </c>
      <c r="E146" s="225" t="s">
        <v>1661</v>
      </c>
      <c r="F146" s="226" t="s">
        <v>1662</v>
      </c>
      <c r="G146" s="227" t="s">
        <v>235</v>
      </c>
      <c r="H146" s="228">
        <v>110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38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219</v>
      </c>
      <c r="AT146" s="236" t="s">
        <v>190</v>
      </c>
      <c r="AU146" s="236" t="s">
        <v>81</v>
      </c>
      <c r="AY146" s="14" t="s">
        <v>188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81</v>
      </c>
      <c r="BK146" s="237">
        <f>ROUND(I146*H146,2)</f>
        <v>0</v>
      </c>
      <c r="BL146" s="14" t="s">
        <v>219</v>
      </c>
      <c r="BM146" s="236" t="s">
        <v>278</v>
      </c>
    </row>
    <row r="147" s="2" customFormat="1" ht="24.15" customHeight="1">
      <c r="A147" s="35"/>
      <c r="B147" s="36"/>
      <c r="C147" s="224" t="s">
        <v>279</v>
      </c>
      <c r="D147" s="224" t="s">
        <v>190</v>
      </c>
      <c r="E147" s="225" t="s">
        <v>1663</v>
      </c>
      <c r="F147" s="226" t="s">
        <v>1664</v>
      </c>
      <c r="G147" s="227" t="s">
        <v>235</v>
      </c>
      <c r="H147" s="228">
        <v>337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38</v>
      </c>
      <c r="O147" s="88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219</v>
      </c>
      <c r="AT147" s="236" t="s">
        <v>190</v>
      </c>
      <c r="AU147" s="236" t="s">
        <v>81</v>
      </c>
      <c r="AY147" s="14" t="s">
        <v>188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219</v>
      </c>
      <c r="BM147" s="236" t="s">
        <v>282</v>
      </c>
    </row>
    <row r="148" s="2" customFormat="1" ht="24.15" customHeight="1">
      <c r="A148" s="35"/>
      <c r="B148" s="36"/>
      <c r="C148" s="224" t="s">
        <v>240</v>
      </c>
      <c r="D148" s="224" t="s">
        <v>190</v>
      </c>
      <c r="E148" s="225" t="s">
        <v>224</v>
      </c>
      <c r="F148" s="226" t="s">
        <v>1665</v>
      </c>
      <c r="G148" s="227" t="s">
        <v>1492</v>
      </c>
      <c r="H148" s="228">
        <v>1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38</v>
      </c>
      <c r="O148" s="88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219</v>
      </c>
      <c r="AT148" s="236" t="s">
        <v>190</v>
      </c>
      <c r="AU148" s="236" t="s">
        <v>81</v>
      </c>
      <c r="AY148" s="14" t="s">
        <v>188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81</v>
      </c>
      <c r="BK148" s="237">
        <f>ROUND(I148*H148,2)</f>
        <v>0</v>
      </c>
      <c r="BL148" s="14" t="s">
        <v>219</v>
      </c>
      <c r="BM148" s="236" t="s">
        <v>285</v>
      </c>
    </row>
    <row r="149" s="2" customFormat="1" ht="14.4" customHeight="1">
      <c r="A149" s="35"/>
      <c r="B149" s="36"/>
      <c r="C149" s="224" t="s">
        <v>287</v>
      </c>
      <c r="D149" s="224" t="s">
        <v>190</v>
      </c>
      <c r="E149" s="225" t="s">
        <v>1666</v>
      </c>
      <c r="F149" s="226" t="s">
        <v>1667</v>
      </c>
      <c r="G149" s="227" t="s">
        <v>235</v>
      </c>
      <c r="H149" s="228">
        <v>101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38</v>
      </c>
      <c r="O149" s="88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219</v>
      </c>
      <c r="AT149" s="236" t="s">
        <v>190</v>
      </c>
      <c r="AU149" s="236" t="s">
        <v>81</v>
      </c>
      <c r="AY149" s="14" t="s">
        <v>188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81</v>
      </c>
      <c r="BK149" s="237">
        <f>ROUND(I149*H149,2)</f>
        <v>0</v>
      </c>
      <c r="BL149" s="14" t="s">
        <v>219</v>
      </c>
      <c r="BM149" s="236" t="s">
        <v>290</v>
      </c>
    </row>
    <row r="150" s="2" customFormat="1" ht="14.4" customHeight="1">
      <c r="A150" s="35"/>
      <c r="B150" s="36"/>
      <c r="C150" s="224" t="s">
        <v>243</v>
      </c>
      <c r="D150" s="224" t="s">
        <v>190</v>
      </c>
      <c r="E150" s="225" t="s">
        <v>1668</v>
      </c>
      <c r="F150" s="226" t="s">
        <v>1669</v>
      </c>
      <c r="G150" s="227" t="s">
        <v>235</v>
      </c>
      <c r="H150" s="228">
        <v>3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38</v>
      </c>
      <c r="O150" s="88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219</v>
      </c>
      <c r="AT150" s="236" t="s">
        <v>190</v>
      </c>
      <c r="AU150" s="236" t="s">
        <v>81</v>
      </c>
      <c r="AY150" s="14" t="s">
        <v>188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81</v>
      </c>
      <c r="BK150" s="237">
        <f>ROUND(I150*H150,2)</f>
        <v>0</v>
      </c>
      <c r="BL150" s="14" t="s">
        <v>219</v>
      </c>
      <c r="BM150" s="236" t="s">
        <v>294</v>
      </c>
    </row>
    <row r="151" s="2" customFormat="1" ht="14.4" customHeight="1">
      <c r="A151" s="35"/>
      <c r="B151" s="36"/>
      <c r="C151" s="224" t="s">
        <v>295</v>
      </c>
      <c r="D151" s="224" t="s">
        <v>190</v>
      </c>
      <c r="E151" s="225" t="s">
        <v>1670</v>
      </c>
      <c r="F151" s="226" t="s">
        <v>1671</v>
      </c>
      <c r="G151" s="227" t="s">
        <v>235</v>
      </c>
      <c r="H151" s="228">
        <v>16</v>
      </c>
      <c r="I151" s="229"/>
      <c r="J151" s="230">
        <f>ROUND(I151*H151,2)</f>
        <v>0</v>
      </c>
      <c r="K151" s="231"/>
      <c r="L151" s="41"/>
      <c r="M151" s="232" t="s">
        <v>1</v>
      </c>
      <c r="N151" s="233" t="s">
        <v>38</v>
      </c>
      <c r="O151" s="88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219</v>
      </c>
      <c r="AT151" s="236" t="s">
        <v>190</v>
      </c>
      <c r="AU151" s="236" t="s">
        <v>81</v>
      </c>
      <c r="AY151" s="14" t="s">
        <v>188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81</v>
      </c>
      <c r="BK151" s="237">
        <f>ROUND(I151*H151,2)</f>
        <v>0</v>
      </c>
      <c r="BL151" s="14" t="s">
        <v>219</v>
      </c>
      <c r="BM151" s="236" t="s">
        <v>298</v>
      </c>
    </row>
    <row r="152" s="2" customFormat="1" ht="14.4" customHeight="1">
      <c r="A152" s="35"/>
      <c r="B152" s="36"/>
      <c r="C152" s="224" t="s">
        <v>246</v>
      </c>
      <c r="D152" s="224" t="s">
        <v>190</v>
      </c>
      <c r="E152" s="225" t="s">
        <v>243</v>
      </c>
      <c r="F152" s="226" t="s">
        <v>1672</v>
      </c>
      <c r="G152" s="227" t="s">
        <v>235</v>
      </c>
      <c r="H152" s="228">
        <v>721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38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219</v>
      </c>
      <c r="AT152" s="236" t="s">
        <v>190</v>
      </c>
      <c r="AU152" s="236" t="s">
        <v>81</v>
      </c>
      <c r="AY152" s="14" t="s">
        <v>188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81</v>
      </c>
      <c r="BK152" s="237">
        <f>ROUND(I152*H152,2)</f>
        <v>0</v>
      </c>
      <c r="BL152" s="14" t="s">
        <v>219</v>
      </c>
      <c r="BM152" s="236" t="s">
        <v>301</v>
      </c>
    </row>
    <row r="153" s="12" customFormat="1" ht="25.92" customHeight="1">
      <c r="A153" s="12"/>
      <c r="B153" s="208"/>
      <c r="C153" s="209"/>
      <c r="D153" s="210" t="s">
        <v>72</v>
      </c>
      <c r="E153" s="211" t="s">
        <v>1673</v>
      </c>
      <c r="F153" s="211" t="s">
        <v>1674</v>
      </c>
      <c r="G153" s="209"/>
      <c r="H153" s="209"/>
      <c r="I153" s="212"/>
      <c r="J153" s="213">
        <f>BK153</f>
        <v>0</v>
      </c>
      <c r="K153" s="209"/>
      <c r="L153" s="214"/>
      <c r="M153" s="215"/>
      <c r="N153" s="216"/>
      <c r="O153" s="216"/>
      <c r="P153" s="217">
        <f>SUM(P154:P161)</f>
        <v>0</v>
      </c>
      <c r="Q153" s="216"/>
      <c r="R153" s="217">
        <f>SUM(R154:R161)</f>
        <v>0</v>
      </c>
      <c r="S153" s="216"/>
      <c r="T153" s="218">
        <f>SUM(T154:T161)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9" t="s">
        <v>83</v>
      </c>
      <c r="AT153" s="220" t="s">
        <v>72</v>
      </c>
      <c r="AU153" s="220" t="s">
        <v>73</v>
      </c>
      <c r="AY153" s="219" t="s">
        <v>188</v>
      </c>
      <c r="BK153" s="221">
        <f>SUM(BK154:BK161)</f>
        <v>0</v>
      </c>
    </row>
    <row r="154" s="2" customFormat="1" ht="14.4" customHeight="1">
      <c r="A154" s="35"/>
      <c r="B154" s="36"/>
      <c r="C154" s="224" t="s">
        <v>302</v>
      </c>
      <c r="D154" s="224" t="s">
        <v>190</v>
      </c>
      <c r="E154" s="225" t="s">
        <v>1675</v>
      </c>
      <c r="F154" s="226" t="s">
        <v>1676</v>
      </c>
      <c r="G154" s="227" t="s">
        <v>254</v>
      </c>
      <c r="H154" s="228">
        <v>2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38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219</v>
      </c>
      <c r="AT154" s="236" t="s">
        <v>190</v>
      </c>
      <c r="AU154" s="236" t="s">
        <v>81</v>
      </c>
      <c r="AY154" s="14" t="s">
        <v>188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81</v>
      </c>
      <c r="BK154" s="237">
        <f>ROUND(I154*H154,2)</f>
        <v>0</v>
      </c>
      <c r="BL154" s="14" t="s">
        <v>219</v>
      </c>
      <c r="BM154" s="236" t="s">
        <v>305</v>
      </c>
    </row>
    <row r="155" s="2" customFormat="1" ht="14.4" customHeight="1">
      <c r="A155" s="35"/>
      <c r="B155" s="36"/>
      <c r="C155" s="224" t="s">
        <v>250</v>
      </c>
      <c r="D155" s="224" t="s">
        <v>190</v>
      </c>
      <c r="E155" s="225" t="s">
        <v>1677</v>
      </c>
      <c r="F155" s="226" t="s">
        <v>1678</v>
      </c>
      <c r="G155" s="227" t="s">
        <v>254</v>
      </c>
      <c r="H155" s="228">
        <v>4</v>
      </c>
      <c r="I155" s="229"/>
      <c r="J155" s="230">
        <f>ROUND(I155*H155,2)</f>
        <v>0</v>
      </c>
      <c r="K155" s="231"/>
      <c r="L155" s="41"/>
      <c r="M155" s="232" t="s">
        <v>1</v>
      </c>
      <c r="N155" s="233" t="s">
        <v>38</v>
      </c>
      <c r="O155" s="88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219</v>
      </c>
      <c r="AT155" s="236" t="s">
        <v>190</v>
      </c>
      <c r="AU155" s="236" t="s">
        <v>81</v>
      </c>
      <c r="AY155" s="14" t="s">
        <v>188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81</v>
      </c>
      <c r="BK155" s="237">
        <f>ROUND(I155*H155,2)</f>
        <v>0</v>
      </c>
      <c r="BL155" s="14" t="s">
        <v>219</v>
      </c>
      <c r="BM155" s="236" t="s">
        <v>308</v>
      </c>
    </row>
    <row r="156" s="2" customFormat="1" ht="14.4" customHeight="1">
      <c r="A156" s="35"/>
      <c r="B156" s="36"/>
      <c r="C156" s="224" t="s">
        <v>309</v>
      </c>
      <c r="D156" s="224" t="s">
        <v>190</v>
      </c>
      <c r="E156" s="225" t="s">
        <v>1679</v>
      </c>
      <c r="F156" s="226" t="s">
        <v>1680</v>
      </c>
      <c r="G156" s="227" t="s">
        <v>254</v>
      </c>
      <c r="H156" s="228">
        <v>8</v>
      </c>
      <c r="I156" s="229"/>
      <c r="J156" s="230">
        <f>ROUND(I156*H156,2)</f>
        <v>0</v>
      </c>
      <c r="K156" s="231"/>
      <c r="L156" s="41"/>
      <c r="M156" s="232" t="s">
        <v>1</v>
      </c>
      <c r="N156" s="233" t="s">
        <v>38</v>
      </c>
      <c r="O156" s="88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219</v>
      </c>
      <c r="AT156" s="236" t="s">
        <v>190</v>
      </c>
      <c r="AU156" s="236" t="s">
        <v>81</v>
      </c>
      <c r="AY156" s="14" t="s">
        <v>188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81</v>
      </c>
      <c r="BK156" s="237">
        <f>ROUND(I156*H156,2)</f>
        <v>0</v>
      </c>
      <c r="BL156" s="14" t="s">
        <v>219</v>
      </c>
      <c r="BM156" s="236" t="s">
        <v>312</v>
      </c>
    </row>
    <row r="157" s="2" customFormat="1" ht="14.4" customHeight="1">
      <c r="A157" s="35"/>
      <c r="B157" s="36"/>
      <c r="C157" s="224" t="s">
        <v>255</v>
      </c>
      <c r="D157" s="224" t="s">
        <v>190</v>
      </c>
      <c r="E157" s="225" t="s">
        <v>1681</v>
      </c>
      <c r="F157" s="226" t="s">
        <v>1682</v>
      </c>
      <c r="G157" s="227" t="s">
        <v>254</v>
      </c>
      <c r="H157" s="228">
        <v>34</v>
      </c>
      <c r="I157" s="229"/>
      <c r="J157" s="230">
        <f>ROUND(I157*H157,2)</f>
        <v>0</v>
      </c>
      <c r="K157" s="231"/>
      <c r="L157" s="41"/>
      <c r="M157" s="232" t="s">
        <v>1</v>
      </c>
      <c r="N157" s="233" t="s">
        <v>38</v>
      </c>
      <c r="O157" s="88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6" t="s">
        <v>219</v>
      </c>
      <c r="AT157" s="236" t="s">
        <v>190</v>
      </c>
      <c r="AU157" s="236" t="s">
        <v>81</v>
      </c>
      <c r="AY157" s="14" t="s">
        <v>188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4" t="s">
        <v>81</v>
      </c>
      <c r="BK157" s="237">
        <f>ROUND(I157*H157,2)</f>
        <v>0</v>
      </c>
      <c r="BL157" s="14" t="s">
        <v>219</v>
      </c>
      <c r="BM157" s="236" t="s">
        <v>315</v>
      </c>
    </row>
    <row r="158" s="2" customFormat="1" ht="14.4" customHeight="1">
      <c r="A158" s="35"/>
      <c r="B158" s="36"/>
      <c r="C158" s="224" t="s">
        <v>316</v>
      </c>
      <c r="D158" s="224" t="s">
        <v>190</v>
      </c>
      <c r="E158" s="225" t="s">
        <v>1683</v>
      </c>
      <c r="F158" s="226" t="s">
        <v>1684</v>
      </c>
      <c r="G158" s="227" t="s">
        <v>254</v>
      </c>
      <c r="H158" s="228">
        <v>2</v>
      </c>
      <c r="I158" s="229"/>
      <c r="J158" s="230">
        <f>ROUND(I158*H158,2)</f>
        <v>0</v>
      </c>
      <c r="K158" s="231"/>
      <c r="L158" s="41"/>
      <c r="M158" s="232" t="s">
        <v>1</v>
      </c>
      <c r="N158" s="233" t="s">
        <v>38</v>
      </c>
      <c r="O158" s="88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219</v>
      </c>
      <c r="AT158" s="236" t="s">
        <v>190</v>
      </c>
      <c r="AU158" s="236" t="s">
        <v>81</v>
      </c>
      <c r="AY158" s="14" t="s">
        <v>188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81</v>
      </c>
      <c r="BK158" s="237">
        <f>ROUND(I158*H158,2)</f>
        <v>0</v>
      </c>
      <c r="BL158" s="14" t="s">
        <v>219</v>
      </c>
      <c r="BM158" s="236" t="s">
        <v>319</v>
      </c>
    </row>
    <row r="159" s="2" customFormat="1" ht="14.4" customHeight="1">
      <c r="A159" s="35"/>
      <c r="B159" s="36"/>
      <c r="C159" s="224" t="s">
        <v>258</v>
      </c>
      <c r="D159" s="224" t="s">
        <v>190</v>
      </c>
      <c r="E159" s="225" t="s">
        <v>1685</v>
      </c>
      <c r="F159" s="226" t="s">
        <v>1686</v>
      </c>
      <c r="G159" s="227" t="s">
        <v>254</v>
      </c>
      <c r="H159" s="228">
        <v>4</v>
      </c>
      <c r="I159" s="229"/>
      <c r="J159" s="230">
        <f>ROUND(I159*H159,2)</f>
        <v>0</v>
      </c>
      <c r="K159" s="231"/>
      <c r="L159" s="41"/>
      <c r="M159" s="232" t="s">
        <v>1</v>
      </c>
      <c r="N159" s="233" t="s">
        <v>38</v>
      </c>
      <c r="O159" s="88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6" t="s">
        <v>219</v>
      </c>
      <c r="AT159" s="236" t="s">
        <v>190</v>
      </c>
      <c r="AU159" s="236" t="s">
        <v>81</v>
      </c>
      <c r="AY159" s="14" t="s">
        <v>188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4" t="s">
        <v>81</v>
      </c>
      <c r="BK159" s="237">
        <f>ROUND(I159*H159,2)</f>
        <v>0</v>
      </c>
      <c r="BL159" s="14" t="s">
        <v>219</v>
      </c>
      <c r="BM159" s="236" t="s">
        <v>322</v>
      </c>
    </row>
    <row r="160" s="2" customFormat="1" ht="24.15" customHeight="1">
      <c r="A160" s="35"/>
      <c r="B160" s="36"/>
      <c r="C160" s="224" t="s">
        <v>323</v>
      </c>
      <c r="D160" s="224" t="s">
        <v>190</v>
      </c>
      <c r="E160" s="225" t="s">
        <v>1687</v>
      </c>
      <c r="F160" s="226" t="s">
        <v>1688</v>
      </c>
      <c r="G160" s="227" t="s">
        <v>254</v>
      </c>
      <c r="H160" s="228">
        <v>2</v>
      </c>
      <c r="I160" s="229"/>
      <c r="J160" s="230">
        <f>ROUND(I160*H160,2)</f>
        <v>0</v>
      </c>
      <c r="K160" s="231"/>
      <c r="L160" s="41"/>
      <c r="M160" s="232" t="s">
        <v>1</v>
      </c>
      <c r="N160" s="233" t="s">
        <v>38</v>
      </c>
      <c r="O160" s="88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6" t="s">
        <v>219</v>
      </c>
      <c r="AT160" s="236" t="s">
        <v>190</v>
      </c>
      <c r="AU160" s="236" t="s">
        <v>81</v>
      </c>
      <c r="AY160" s="14" t="s">
        <v>188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4" t="s">
        <v>81</v>
      </c>
      <c r="BK160" s="237">
        <f>ROUND(I160*H160,2)</f>
        <v>0</v>
      </c>
      <c r="BL160" s="14" t="s">
        <v>219</v>
      </c>
      <c r="BM160" s="236" t="s">
        <v>326</v>
      </c>
    </row>
    <row r="161" s="2" customFormat="1" ht="14.4" customHeight="1">
      <c r="A161" s="35"/>
      <c r="B161" s="36"/>
      <c r="C161" s="224" t="s">
        <v>262</v>
      </c>
      <c r="D161" s="224" t="s">
        <v>190</v>
      </c>
      <c r="E161" s="225" t="s">
        <v>1689</v>
      </c>
      <c r="F161" s="226" t="s">
        <v>1686</v>
      </c>
      <c r="G161" s="227" t="s">
        <v>254</v>
      </c>
      <c r="H161" s="228">
        <v>6</v>
      </c>
      <c r="I161" s="229"/>
      <c r="J161" s="230">
        <f>ROUND(I161*H161,2)</f>
        <v>0</v>
      </c>
      <c r="K161" s="231"/>
      <c r="L161" s="41"/>
      <c r="M161" s="232" t="s">
        <v>1</v>
      </c>
      <c r="N161" s="233" t="s">
        <v>38</v>
      </c>
      <c r="O161" s="88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6" t="s">
        <v>219</v>
      </c>
      <c r="AT161" s="236" t="s">
        <v>190</v>
      </c>
      <c r="AU161" s="236" t="s">
        <v>81</v>
      </c>
      <c r="AY161" s="14" t="s">
        <v>188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4" t="s">
        <v>81</v>
      </c>
      <c r="BK161" s="237">
        <f>ROUND(I161*H161,2)</f>
        <v>0</v>
      </c>
      <c r="BL161" s="14" t="s">
        <v>219</v>
      </c>
      <c r="BM161" s="236" t="s">
        <v>329</v>
      </c>
    </row>
    <row r="162" s="12" customFormat="1" ht="25.92" customHeight="1">
      <c r="A162" s="12"/>
      <c r="B162" s="208"/>
      <c r="C162" s="209"/>
      <c r="D162" s="210" t="s">
        <v>72</v>
      </c>
      <c r="E162" s="211" t="s">
        <v>1690</v>
      </c>
      <c r="F162" s="211" t="s">
        <v>1691</v>
      </c>
      <c r="G162" s="209"/>
      <c r="H162" s="209"/>
      <c r="I162" s="212"/>
      <c r="J162" s="213">
        <f>BK162</f>
        <v>0</v>
      </c>
      <c r="K162" s="209"/>
      <c r="L162" s="214"/>
      <c r="M162" s="215"/>
      <c r="N162" s="216"/>
      <c r="O162" s="216"/>
      <c r="P162" s="217">
        <f>SUM(P163:P180)</f>
        <v>0</v>
      </c>
      <c r="Q162" s="216"/>
      <c r="R162" s="217">
        <f>SUM(R163:R180)</f>
        <v>0</v>
      </c>
      <c r="S162" s="216"/>
      <c r="T162" s="218">
        <f>SUM(T163:T180)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9" t="s">
        <v>83</v>
      </c>
      <c r="AT162" s="220" t="s">
        <v>72</v>
      </c>
      <c r="AU162" s="220" t="s">
        <v>73</v>
      </c>
      <c r="AY162" s="219" t="s">
        <v>188</v>
      </c>
      <c r="BK162" s="221">
        <f>SUM(BK163:BK180)</f>
        <v>0</v>
      </c>
    </row>
    <row r="163" s="2" customFormat="1" ht="14.4" customHeight="1">
      <c r="A163" s="35"/>
      <c r="B163" s="36"/>
      <c r="C163" s="224" t="s">
        <v>330</v>
      </c>
      <c r="D163" s="224" t="s">
        <v>190</v>
      </c>
      <c r="E163" s="225" t="s">
        <v>1692</v>
      </c>
      <c r="F163" s="226" t="s">
        <v>1693</v>
      </c>
      <c r="G163" s="227" t="s">
        <v>1492</v>
      </c>
      <c r="H163" s="228">
        <v>1</v>
      </c>
      <c r="I163" s="229"/>
      <c r="J163" s="230">
        <f>ROUND(I163*H163,2)</f>
        <v>0</v>
      </c>
      <c r="K163" s="231"/>
      <c r="L163" s="41"/>
      <c r="M163" s="232" t="s">
        <v>1</v>
      </c>
      <c r="N163" s="233" t="s">
        <v>38</v>
      </c>
      <c r="O163" s="88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6" t="s">
        <v>219</v>
      </c>
      <c r="AT163" s="236" t="s">
        <v>190</v>
      </c>
      <c r="AU163" s="236" t="s">
        <v>81</v>
      </c>
      <c r="AY163" s="14" t="s">
        <v>188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4" t="s">
        <v>81</v>
      </c>
      <c r="BK163" s="237">
        <f>ROUND(I163*H163,2)</f>
        <v>0</v>
      </c>
      <c r="BL163" s="14" t="s">
        <v>219</v>
      </c>
      <c r="BM163" s="236" t="s">
        <v>333</v>
      </c>
    </row>
    <row r="164" s="2" customFormat="1" ht="14.4" customHeight="1">
      <c r="A164" s="35"/>
      <c r="B164" s="36"/>
      <c r="C164" s="224" t="s">
        <v>265</v>
      </c>
      <c r="D164" s="224" t="s">
        <v>190</v>
      </c>
      <c r="E164" s="225" t="s">
        <v>1694</v>
      </c>
      <c r="F164" s="226" t="s">
        <v>1695</v>
      </c>
      <c r="G164" s="227" t="s">
        <v>254</v>
      </c>
      <c r="H164" s="228">
        <v>1</v>
      </c>
      <c r="I164" s="229"/>
      <c r="J164" s="230">
        <f>ROUND(I164*H164,2)</f>
        <v>0</v>
      </c>
      <c r="K164" s="231"/>
      <c r="L164" s="41"/>
      <c r="M164" s="232" t="s">
        <v>1</v>
      </c>
      <c r="N164" s="233" t="s">
        <v>38</v>
      </c>
      <c r="O164" s="88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6" t="s">
        <v>219</v>
      </c>
      <c r="AT164" s="236" t="s">
        <v>190</v>
      </c>
      <c r="AU164" s="236" t="s">
        <v>81</v>
      </c>
      <c r="AY164" s="14" t="s">
        <v>188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4" t="s">
        <v>81</v>
      </c>
      <c r="BK164" s="237">
        <f>ROUND(I164*H164,2)</f>
        <v>0</v>
      </c>
      <c r="BL164" s="14" t="s">
        <v>219</v>
      </c>
      <c r="BM164" s="236" t="s">
        <v>336</v>
      </c>
    </row>
    <row r="165" s="2" customFormat="1" ht="14.4" customHeight="1">
      <c r="A165" s="35"/>
      <c r="B165" s="36"/>
      <c r="C165" s="224" t="s">
        <v>337</v>
      </c>
      <c r="D165" s="224" t="s">
        <v>190</v>
      </c>
      <c r="E165" s="225" t="s">
        <v>1696</v>
      </c>
      <c r="F165" s="226" t="s">
        <v>1697</v>
      </c>
      <c r="G165" s="227" t="s">
        <v>254</v>
      </c>
      <c r="H165" s="228">
        <v>3</v>
      </c>
      <c r="I165" s="229"/>
      <c r="J165" s="230">
        <f>ROUND(I165*H165,2)</f>
        <v>0</v>
      </c>
      <c r="K165" s="231"/>
      <c r="L165" s="41"/>
      <c r="M165" s="232" t="s">
        <v>1</v>
      </c>
      <c r="N165" s="233" t="s">
        <v>38</v>
      </c>
      <c r="O165" s="88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219</v>
      </c>
      <c r="AT165" s="236" t="s">
        <v>190</v>
      </c>
      <c r="AU165" s="236" t="s">
        <v>81</v>
      </c>
      <c r="AY165" s="14" t="s">
        <v>188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81</v>
      </c>
      <c r="BK165" s="237">
        <f>ROUND(I165*H165,2)</f>
        <v>0</v>
      </c>
      <c r="BL165" s="14" t="s">
        <v>219</v>
      </c>
      <c r="BM165" s="236" t="s">
        <v>340</v>
      </c>
    </row>
    <row r="166" s="2" customFormat="1" ht="14.4" customHeight="1">
      <c r="A166" s="35"/>
      <c r="B166" s="36"/>
      <c r="C166" s="224" t="s">
        <v>268</v>
      </c>
      <c r="D166" s="224" t="s">
        <v>190</v>
      </c>
      <c r="E166" s="225" t="s">
        <v>1698</v>
      </c>
      <c r="F166" s="226" t="s">
        <v>1695</v>
      </c>
      <c r="G166" s="227" t="s">
        <v>254</v>
      </c>
      <c r="H166" s="228">
        <v>7</v>
      </c>
      <c r="I166" s="229"/>
      <c r="J166" s="230">
        <f>ROUND(I166*H166,2)</f>
        <v>0</v>
      </c>
      <c r="K166" s="231"/>
      <c r="L166" s="41"/>
      <c r="M166" s="232" t="s">
        <v>1</v>
      </c>
      <c r="N166" s="233" t="s">
        <v>38</v>
      </c>
      <c r="O166" s="88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6" t="s">
        <v>219</v>
      </c>
      <c r="AT166" s="236" t="s">
        <v>190</v>
      </c>
      <c r="AU166" s="236" t="s">
        <v>81</v>
      </c>
      <c r="AY166" s="14" t="s">
        <v>188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4" t="s">
        <v>81</v>
      </c>
      <c r="BK166" s="237">
        <f>ROUND(I166*H166,2)</f>
        <v>0</v>
      </c>
      <c r="BL166" s="14" t="s">
        <v>219</v>
      </c>
      <c r="BM166" s="236" t="s">
        <v>343</v>
      </c>
    </row>
    <row r="167" s="2" customFormat="1" ht="14.4" customHeight="1">
      <c r="A167" s="35"/>
      <c r="B167" s="36"/>
      <c r="C167" s="224" t="s">
        <v>344</v>
      </c>
      <c r="D167" s="224" t="s">
        <v>190</v>
      </c>
      <c r="E167" s="225" t="s">
        <v>1699</v>
      </c>
      <c r="F167" s="226" t="s">
        <v>1700</v>
      </c>
      <c r="G167" s="227" t="s">
        <v>254</v>
      </c>
      <c r="H167" s="228">
        <v>5</v>
      </c>
      <c r="I167" s="229"/>
      <c r="J167" s="230">
        <f>ROUND(I167*H167,2)</f>
        <v>0</v>
      </c>
      <c r="K167" s="231"/>
      <c r="L167" s="41"/>
      <c r="M167" s="232" t="s">
        <v>1</v>
      </c>
      <c r="N167" s="233" t="s">
        <v>38</v>
      </c>
      <c r="O167" s="88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6" t="s">
        <v>219</v>
      </c>
      <c r="AT167" s="236" t="s">
        <v>190</v>
      </c>
      <c r="AU167" s="236" t="s">
        <v>81</v>
      </c>
      <c r="AY167" s="14" t="s">
        <v>188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4" t="s">
        <v>81</v>
      </c>
      <c r="BK167" s="237">
        <f>ROUND(I167*H167,2)</f>
        <v>0</v>
      </c>
      <c r="BL167" s="14" t="s">
        <v>219</v>
      </c>
      <c r="BM167" s="236" t="s">
        <v>347</v>
      </c>
    </row>
    <row r="168" s="2" customFormat="1" ht="14.4" customHeight="1">
      <c r="A168" s="35"/>
      <c r="B168" s="36"/>
      <c r="C168" s="224" t="s">
        <v>271</v>
      </c>
      <c r="D168" s="224" t="s">
        <v>190</v>
      </c>
      <c r="E168" s="225" t="s">
        <v>1701</v>
      </c>
      <c r="F168" s="226" t="s">
        <v>1702</v>
      </c>
      <c r="G168" s="227" t="s">
        <v>254</v>
      </c>
      <c r="H168" s="228">
        <v>1</v>
      </c>
      <c r="I168" s="229"/>
      <c r="J168" s="230">
        <f>ROUND(I168*H168,2)</f>
        <v>0</v>
      </c>
      <c r="K168" s="231"/>
      <c r="L168" s="41"/>
      <c r="M168" s="232" t="s">
        <v>1</v>
      </c>
      <c r="N168" s="233" t="s">
        <v>38</v>
      </c>
      <c r="O168" s="88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6" t="s">
        <v>219</v>
      </c>
      <c r="AT168" s="236" t="s">
        <v>190</v>
      </c>
      <c r="AU168" s="236" t="s">
        <v>81</v>
      </c>
      <c r="AY168" s="14" t="s">
        <v>188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4" t="s">
        <v>81</v>
      </c>
      <c r="BK168" s="237">
        <f>ROUND(I168*H168,2)</f>
        <v>0</v>
      </c>
      <c r="BL168" s="14" t="s">
        <v>219</v>
      </c>
      <c r="BM168" s="236" t="s">
        <v>350</v>
      </c>
    </row>
    <row r="169" s="2" customFormat="1" ht="14.4" customHeight="1">
      <c r="A169" s="35"/>
      <c r="B169" s="36"/>
      <c r="C169" s="224" t="s">
        <v>352</v>
      </c>
      <c r="D169" s="224" t="s">
        <v>190</v>
      </c>
      <c r="E169" s="225" t="s">
        <v>1703</v>
      </c>
      <c r="F169" s="226" t="s">
        <v>1704</v>
      </c>
      <c r="G169" s="227" t="s">
        <v>254</v>
      </c>
      <c r="H169" s="228">
        <v>1</v>
      </c>
      <c r="I169" s="229"/>
      <c r="J169" s="230">
        <f>ROUND(I169*H169,2)</f>
        <v>0</v>
      </c>
      <c r="K169" s="231"/>
      <c r="L169" s="41"/>
      <c r="M169" s="232" t="s">
        <v>1</v>
      </c>
      <c r="N169" s="233" t="s">
        <v>38</v>
      </c>
      <c r="O169" s="88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6" t="s">
        <v>219</v>
      </c>
      <c r="AT169" s="236" t="s">
        <v>190</v>
      </c>
      <c r="AU169" s="236" t="s">
        <v>81</v>
      </c>
      <c r="AY169" s="14" t="s">
        <v>188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4" t="s">
        <v>81</v>
      </c>
      <c r="BK169" s="237">
        <f>ROUND(I169*H169,2)</f>
        <v>0</v>
      </c>
      <c r="BL169" s="14" t="s">
        <v>219</v>
      </c>
      <c r="BM169" s="236" t="s">
        <v>355</v>
      </c>
    </row>
    <row r="170" s="2" customFormat="1" ht="14.4" customHeight="1">
      <c r="A170" s="35"/>
      <c r="B170" s="36"/>
      <c r="C170" s="224" t="s">
        <v>275</v>
      </c>
      <c r="D170" s="224" t="s">
        <v>190</v>
      </c>
      <c r="E170" s="225" t="s">
        <v>1705</v>
      </c>
      <c r="F170" s="226" t="s">
        <v>1706</v>
      </c>
      <c r="G170" s="227" t="s">
        <v>254</v>
      </c>
      <c r="H170" s="228">
        <v>1</v>
      </c>
      <c r="I170" s="229"/>
      <c r="J170" s="230">
        <f>ROUND(I170*H170,2)</f>
        <v>0</v>
      </c>
      <c r="K170" s="231"/>
      <c r="L170" s="41"/>
      <c r="M170" s="232" t="s">
        <v>1</v>
      </c>
      <c r="N170" s="233" t="s">
        <v>38</v>
      </c>
      <c r="O170" s="88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6" t="s">
        <v>219</v>
      </c>
      <c r="AT170" s="236" t="s">
        <v>190</v>
      </c>
      <c r="AU170" s="236" t="s">
        <v>81</v>
      </c>
      <c r="AY170" s="14" t="s">
        <v>188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4" t="s">
        <v>81</v>
      </c>
      <c r="BK170" s="237">
        <f>ROUND(I170*H170,2)</f>
        <v>0</v>
      </c>
      <c r="BL170" s="14" t="s">
        <v>219</v>
      </c>
      <c r="BM170" s="236" t="s">
        <v>358</v>
      </c>
    </row>
    <row r="171" s="2" customFormat="1" ht="14.4" customHeight="1">
      <c r="A171" s="35"/>
      <c r="B171" s="36"/>
      <c r="C171" s="224" t="s">
        <v>359</v>
      </c>
      <c r="D171" s="224" t="s">
        <v>190</v>
      </c>
      <c r="E171" s="225" t="s">
        <v>1707</v>
      </c>
      <c r="F171" s="226" t="s">
        <v>1708</v>
      </c>
      <c r="G171" s="227" t="s">
        <v>254</v>
      </c>
      <c r="H171" s="228">
        <v>1</v>
      </c>
      <c r="I171" s="229"/>
      <c r="J171" s="230">
        <f>ROUND(I171*H171,2)</f>
        <v>0</v>
      </c>
      <c r="K171" s="231"/>
      <c r="L171" s="41"/>
      <c r="M171" s="232" t="s">
        <v>1</v>
      </c>
      <c r="N171" s="233" t="s">
        <v>38</v>
      </c>
      <c r="O171" s="88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6" t="s">
        <v>219</v>
      </c>
      <c r="AT171" s="236" t="s">
        <v>190</v>
      </c>
      <c r="AU171" s="236" t="s">
        <v>81</v>
      </c>
      <c r="AY171" s="14" t="s">
        <v>188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4" t="s">
        <v>81</v>
      </c>
      <c r="BK171" s="237">
        <f>ROUND(I171*H171,2)</f>
        <v>0</v>
      </c>
      <c r="BL171" s="14" t="s">
        <v>219</v>
      </c>
      <c r="BM171" s="236" t="s">
        <v>362</v>
      </c>
    </row>
    <row r="172" s="2" customFormat="1" ht="24.15" customHeight="1">
      <c r="A172" s="35"/>
      <c r="B172" s="36"/>
      <c r="C172" s="224" t="s">
        <v>278</v>
      </c>
      <c r="D172" s="224" t="s">
        <v>190</v>
      </c>
      <c r="E172" s="225" t="s">
        <v>1709</v>
      </c>
      <c r="F172" s="226" t="s">
        <v>1710</v>
      </c>
      <c r="G172" s="227" t="s">
        <v>254</v>
      </c>
      <c r="H172" s="228">
        <v>2</v>
      </c>
      <c r="I172" s="229"/>
      <c r="J172" s="230">
        <f>ROUND(I172*H172,2)</f>
        <v>0</v>
      </c>
      <c r="K172" s="231"/>
      <c r="L172" s="41"/>
      <c r="M172" s="232" t="s">
        <v>1</v>
      </c>
      <c r="N172" s="233" t="s">
        <v>38</v>
      </c>
      <c r="O172" s="88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6" t="s">
        <v>219</v>
      </c>
      <c r="AT172" s="236" t="s">
        <v>190</v>
      </c>
      <c r="AU172" s="236" t="s">
        <v>81</v>
      </c>
      <c r="AY172" s="14" t="s">
        <v>188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4" t="s">
        <v>81</v>
      </c>
      <c r="BK172" s="237">
        <f>ROUND(I172*H172,2)</f>
        <v>0</v>
      </c>
      <c r="BL172" s="14" t="s">
        <v>219</v>
      </c>
      <c r="BM172" s="236" t="s">
        <v>365</v>
      </c>
    </row>
    <row r="173" s="2" customFormat="1" ht="14.4" customHeight="1">
      <c r="A173" s="35"/>
      <c r="B173" s="36"/>
      <c r="C173" s="224" t="s">
        <v>367</v>
      </c>
      <c r="D173" s="224" t="s">
        <v>190</v>
      </c>
      <c r="E173" s="225" t="s">
        <v>1711</v>
      </c>
      <c r="F173" s="226" t="s">
        <v>1712</v>
      </c>
      <c r="G173" s="227" t="s">
        <v>254</v>
      </c>
      <c r="H173" s="228">
        <v>1</v>
      </c>
      <c r="I173" s="229"/>
      <c r="J173" s="230">
        <f>ROUND(I173*H173,2)</f>
        <v>0</v>
      </c>
      <c r="K173" s="231"/>
      <c r="L173" s="41"/>
      <c r="M173" s="232" t="s">
        <v>1</v>
      </c>
      <c r="N173" s="233" t="s">
        <v>38</v>
      </c>
      <c r="O173" s="88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6" t="s">
        <v>219</v>
      </c>
      <c r="AT173" s="236" t="s">
        <v>190</v>
      </c>
      <c r="AU173" s="236" t="s">
        <v>81</v>
      </c>
      <c r="AY173" s="14" t="s">
        <v>188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4" t="s">
        <v>81</v>
      </c>
      <c r="BK173" s="237">
        <f>ROUND(I173*H173,2)</f>
        <v>0</v>
      </c>
      <c r="BL173" s="14" t="s">
        <v>219</v>
      </c>
      <c r="BM173" s="236" t="s">
        <v>370</v>
      </c>
    </row>
    <row r="174" s="2" customFormat="1" ht="14.4" customHeight="1">
      <c r="A174" s="35"/>
      <c r="B174" s="36"/>
      <c r="C174" s="224" t="s">
        <v>282</v>
      </c>
      <c r="D174" s="224" t="s">
        <v>190</v>
      </c>
      <c r="E174" s="225" t="s">
        <v>1713</v>
      </c>
      <c r="F174" s="226" t="s">
        <v>1714</v>
      </c>
      <c r="G174" s="227" t="s">
        <v>254</v>
      </c>
      <c r="H174" s="228">
        <v>2</v>
      </c>
      <c r="I174" s="229"/>
      <c r="J174" s="230">
        <f>ROUND(I174*H174,2)</f>
        <v>0</v>
      </c>
      <c r="K174" s="231"/>
      <c r="L174" s="41"/>
      <c r="M174" s="232" t="s">
        <v>1</v>
      </c>
      <c r="N174" s="233" t="s">
        <v>38</v>
      </c>
      <c r="O174" s="88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6" t="s">
        <v>219</v>
      </c>
      <c r="AT174" s="236" t="s">
        <v>190</v>
      </c>
      <c r="AU174" s="236" t="s">
        <v>81</v>
      </c>
      <c r="AY174" s="14" t="s">
        <v>188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4" t="s">
        <v>81</v>
      </c>
      <c r="BK174" s="237">
        <f>ROUND(I174*H174,2)</f>
        <v>0</v>
      </c>
      <c r="BL174" s="14" t="s">
        <v>219</v>
      </c>
      <c r="BM174" s="236" t="s">
        <v>373</v>
      </c>
    </row>
    <row r="175" s="2" customFormat="1" ht="14.4" customHeight="1">
      <c r="A175" s="35"/>
      <c r="B175" s="36"/>
      <c r="C175" s="224" t="s">
        <v>374</v>
      </c>
      <c r="D175" s="224" t="s">
        <v>190</v>
      </c>
      <c r="E175" s="225" t="s">
        <v>1715</v>
      </c>
      <c r="F175" s="226" t="s">
        <v>1716</v>
      </c>
      <c r="G175" s="227" t="s">
        <v>254</v>
      </c>
      <c r="H175" s="228">
        <v>3</v>
      </c>
      <c r="I175" s="229"/>
      <c r="J175" s="230">
        <f>ROUND(I175*H175,2)</f>
        <v>0</v>
      </c>
      <c r="K175" s="231"/>
      <c r="L175" s="41"/>
      <c r="M175" s="232" t="s">
        <v>1</v>
      </c>
      <c r="N175" s="233" t="s">
        <v>38</v>
      </c>
      <c r="O175" s="88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6" t="s">
        <v>219</v>
      </c>
      <c r="AT175" s="236" t="s">
        <v>190</v>
      </c>
      <c r="AU175" s="236" t="s">
        <v>81</v>
      </c>
      <c r="AY175" s="14" t="s">
        <v>188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4" t="s">
        <v>81</v>
      </c>
      <c r="BK175" s="237">
        <f>ROUND(I175*H175,2)</f>
        <v>0</v>
      </c>
      <c r="BL175" s="14" t="s">
        <v>219</v>
      </c>
      <c r="BM175" s="236" t="s">
        <v>377</v>
      </c>
    </row>
    <row r="176" s="2" customFormat="1" ht="24.15" customHeight="1">
      <c r="A176" s="35"/>
      <c r="B176" s="36"/>
      <c r="C176" s="224" t="s">
        <v>285</v>
      </c>
      <c r="D176" s="224" t="s">
        <v>190</v>
      </c>
      <c r="E176" s="225" t="s">
        <v>1717</v>
      </c>
      <c r="F176" s="226" t="s">
        <v>1718</v>
      </c>
      <c r="G176" s="227" t="s">
        <v>254</v>
      </c>
      <c r="H176" s="228">
        <v>2</v>
      </c>
      <c r="I176" s="229"/>
      <c r="J176" s="230">
        <f>ROUND(I176*H176,2)</f>
        <v>0</v>
      </c>
      <c r="K176" s="231"/>
      <c r="L176" s="41"/>
      <c r="M176" s="232" t="s">
        <v>1</v>
      </c>
      <c r="N176" s="233" t="s">
        <v>38</v>
      </c>
      <c r="O176" s="88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6" t="s">
        <v>219</v>
      </c>
      <c r="AT176" s="236" t="s">
        <v>190</v>
      </c>
      <c r="AU176" s="236" t="s">
        <v>81</v>
      </c>
      <c r="AY176" s="14" t="s">
        <v>188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4" t="s">
        <v>81</v>
      </c>
      <c r="BK176" s="237">
        <f>ROUND(I176*H176,2)</f>
        <v>0</v>
      </c>
      <c r="BL176" s="14" t="s">
        <v>219</v>
      </c>
      <c r="BM176" s="236" t="s">
        <v>380</v>
      </c>
    </row>
    <row r="177" s="2" customFormat="1" ht="14.4" customHeight="1">
      <c r="A177" s="35"/>
      <c r="B177" s="36"/>
      <c r="C177" s="224" t="s">
        <v>381</v>
      </c>
      <c r="D177" s="224" t="s">
        <v>190</v>
      </c>
      <c r="E177" s="225" t="s">
        <v>1719</v>
      </c>
      <c r="F177" s="226" t="s">
        <v>1720</v>
      </c>
      <c r="G177" s="227" t="s">
        <v>254</v>
      </c>
      <c r="H177" s="228">
        <v>6</v>
      </c>
      <c r="I177" s="229"/>
      <c r="J177" s="230">
        <f>ROUND(I177*H177,2)</f>
        <v>0</v>
      </c>
      <c r="K177" s="231"/>
      <c r="L177" s="41"/>
      <c r="M177" s="232" t="s">
        <v>1</v>
      </c>
      <c r="N177" s="233" t="s">
        <v>38</v>
      </c>
      <c r="O177" s="88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6" t="s">
        <v>219</v>
      </c>
      <c r="AT177" s="236" t="s">
        <v>190</v>
      </c>
      <c r="AU177" s="236" t="s">
        <v>81</v>
      </c>
      <c r="AY177" s="14" t="s">
        <v>188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4" t="s">
        <v>81</v>
      </c>
      <c r="BK177" s="237">
        <f>ROUND(I177*H177,2)</f>
        <v>0</v>
      </c>
      <c r="BL177" s="14" t="s">
        <v>219</v>
      </c>
      <c r="BM177" s="236" t="s">
        <v>384</v>
      </c>
    </row>
    <row r="178" s="2" customFormat="1" ht="14.4" customHeight="1">
      <c r="A178" s="35"/>
      <c r="B178" s="36"/>
      <c r="C178" s="224" t="s">
        <v>290</v>
      </c>
      <c r="D178" s="224" t="s">
        <v>190</v>
      </c>
      <c r="E178" s="225" t="s">
        <v>1721</v>
      </c>
      <c r="F178" s="226" t="s">
        <v>1722</v>
      </c>
      <c r="G178" s="227" t="s">
        <v>254</v>
      </c>
      <c r="H178" s="228">
        <v>1</v>
      </c>
      <c r="I178" s="229"/>
      <c r="J178" s="230">
        <f>ROUND(I178*H178,2)</f>
        <v>0</v>
      </c>
      <c r="K178" s="231"/>
      <c r="L178" s="41"/>
      <c r="M178" s="232" t="s">
        <v>1</v>
      </c>
      <c r="N178" s="233" t="s">
        <v>38</v>
      </c>
      <c r="O178" s="88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6" t="s">
        <v>219</v>
      </c>
      <c r="AT178" s="236" t="s">
        <v>190</v>
      </c>
      <c r="AU178" s="236" t="s">
        <v>81</v>
      </c>
      <c r="AY178" s="14" t="s">
        <v>188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4" t="s">
        <v>81</v>
      </c>
      <c r="BK178" s="237">
        <f>ROUND(I178*H178,2)</f>
        <v>0</v>
      </c>
      <c r="BL178" s="14" t="s">
        <v>219</v>
      </c>
      <c r="BM178" s="236" t="s">
        <v>387</v>
      </c>
    </row>
    <row r="179" s="2" customFormat="1" ht="14.4" customHeight="1">
      <c r="A179" s="35"/>
      <c r="B179" s="36"/>
      <c r="C179" s="224" t="s">
        <v>388</v>
      </c>
      <c r="D179" s="224" t="s">
        <v>190</v>
      </c>
      <c r="E179" s="225" t="s">
        <v>1723</v>
      </c>
      <c r="F179" s="226" t="s">
        <v>1724</v>
      </c>
      <c r="G179" s="227" t="s">
        <v>254</v>
      </c>
      <c r="H179" s="228">
        <v>2</v>
      </c>
      <c r="I179" s="229"/>
      <c r="J179" s="230">
        <f>ROUND(I179*H179,2)</f>
        <v>0</v>
      </c>
      <c r="K179" s="231"/>
      <c r="L179" s="41"/>
      <c r="M179" s="232" t="s">
        <v>1</v>
      </c>
      <c r="N179" s="233" t="s">
        <v>38</v>
      </c>
      <c r="O179" s="88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6" t="s">
        <v>219</v>
      </c>
      <c r="AT179" s="236" t="s">
        <v>190</v>
      </c>
      <c r="AU179" s="236" t="s">
        <v>81</v>
      </c>
      <c r="AY179" s="14" t="s">
        <v>188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4" t="s">
        <v>81</v>
      </c>
      <c r="BK179" s="237">
        <f>ROUND(I179*H179,2)</f>
        <v>0</v>
      </c>
      <c r="BL179" s="14" t="s">
        <v>219</v>
      </c>
      <c r="BM179" s="236" t="s">
        <v>391</v>
      </c>
    </row>
    <row r="180" s="2" customFormat="1" ht="14.4" customHeight="1">
      <c r="A180" s="35"/>
      <c r="B180" s="36"/>
      <c r="C180" s="224" t="s">
        <v>294</v>
      </c>
      <c r="D180" s="224" t="s">
        <v>190</v>
      </c>
      <c r="E180" s="225" t="s">
        <v>1725</v>
      </c>
      <c r="F180" s="226" t="s">
        <v>1726</v>
      </c>
      <c r="G180" s="227" t="s">
        <v>254</v>
      </c>
      <c r="H180" s="228">
        <v>1</v>
      </c>
      <c r="I180" s="229"/>
      <c r="J180" s="230">
        <f>ROUND(I180*H180,2)</f>
        <v>0</v>
      </c>
      <c r="K180" s="231"/>
      <c r="L180" s="41"/>
      <c r="M180" s="254" t="s">
        <v>1</v>
      </c>
      <c r="N180" s="255" t="s">
        <v>38</v>
      </c>
      <c r="O180" s="251"/>
      <c r="P180" s="252">
        <f>O180*H180</f>
        <v>0</v>
      </c>
      <c r="Q180" s="252">
        <v>0</v>
      </c>
      <c r="R180" s="252">
        <f>Q180*H180</f>
        <v>0</v>
      </c>
      <c r="S180" s="252">
        <v>0</v>
      </c>
      <c r="T180" s="25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6" t="s">
        <v>219</v>
      </c>
      <c r="AT180" s="236" t="s">
        <v>190</v>
      </c>
      <c r="AU180" s="236" t="s">
        <v>81</v>
      </c>
      <c r="AY180" s="14" t="s">
        <v>188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4" t="s">
        <v>81</v>
      </c>
      <c r="BK180" s="237">
        <f>ROUND(I180*H180,2)</f>
        <v>0</v>
      </c>
      <c r="BL180" s="14" t="s">
        <v>219</v>
      </c>
      <c r="BM180" s="236" t="s">
        <v>394</v>
      </c>
    </row>
    <row r="181" s="2" customFormat="1" ht="6.96" customHeight="1">
      <c r="A181" s="35"/>
      <c r="B181" s="63"/>
      <c r="C181" s="64"/>
      <c r="D181" s="64"/>
      <c r="E181" s="64"/>
      <c r="F181" s="64"/>
      <c r="G181" s="64"/>
      <c r="H181" s="64"/>
      <c r="I181" s="64"/>
      <c r="J181" s="64"/>
      <c r="K181" s="64"/>
      <c r="L181" s="41"/>
      <c r="M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</row>
  </sheetData>
  <sheetProtection sheet="1" autoFilter="0" formatColumns="0" formatRows="0" objects="1" scenarios="1" spinCount="100000" saltValue="6qw0rdGlp8jSBD+zOAoq4Dzouf82CLH2N3h/GI6b8X8b/7EeTx6WKJMbOLMUloNwBazsNBWJe/PzBE4pBOIIEg==" hashValue="7kiVEjUvTOApzQyHgMhFIXZpovOCotNbpg2xc1KfAqX2Sf3TS5XPqCIOdfuzps9lXwbHTJN5camE0pKA+dYhOg==" algorithmName="SHA-512" password="CC35"/>
  <autoFilter ref="C119:K18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103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s="1" customFormat="1" ht="24.96" customHeight="1">
      <c r="B4" s="17"/>
      <c r="D4" s="145" t="s">
        <v>136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3.25" customHeight="1">
      <c r="B7" s="17"/>
      <c r="E7" s="148" t="str">
        <f>'Rekapitulace stavby'!K6</f>
        <v>RZP PODBOŘANY ON - PD - CELKOVÁ OPRAVA VČETNĚ PLYNOFIKACE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137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9" t="s">
        <v>1727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16. 11. 2020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tr">
        <f>IF('Rekapitulace stavby'!E11="","",'Rekapitulace stavby'!E11)</f>
        <v xml:space="preserve"> </v>
      </c>
      <c r="F15" s="35"/>
      <c r="G15" s="35"/>
      <c r="H15" s="35"/>
      <c r="I15" s="147" t="s">
        <v>26</v>
      </c>
      <c r="J15" s="138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27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29</v>
      </c>
      <c r="E20" s="35"/>
      <c r="F20" s="35"/>
      <c r="G20" s="35"/>
      <c r="H20" s="35"/>
      <c r="I20" s="147" t="s">
        <v>25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26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31</v>
      </c>
      <c r="E23" s="35"/>
      <c r="F23" s="35"/>
      <c r="G23" s="35"/>
      <c r="H23" s="35"/>
      <c r="I23" s="147" t="s">
        <v>25</v>
      </c>
      <c r="J23" s="138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tr">
        <f>IF('Rekapitulace stavby'!E20="","",'Rekapitulace stavby'!E20)</f>
        <v xml:space="preserve"> </v>
      </c>
      <c r="F24" s="35"/>
      <c r="G24" s="35"/>
      <c r="H24" s="35"/>
      <c r="I24" s="147" t="s">
        <v>26</v>
      </c>
      <c r="J24" s="138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33</v>
      </c>
      <c r="E30" s="35"/>
      <c r="F30" s="35"/>
      <c r="G30" s="35"/>
      <c r="H30" s="35"/>
      <c r="I30" s="35"/>
      <c r="J30" s="157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35</v>
      </c>
      <c r="G32" s="35"/>
      <c r="H32" s="35"/>
      <c r="I32" s="158" t="s">
        <v>34</v>
      </c>
      <c r="J32" s="158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9" t="s">
        <v>37</v>
      </c>
      <c r="E33" s="147" t="s">
        <v>38</v>
      </c>
      <c r="F33" s="160">
        <f>ROUND((SUM(BE124:BE206)),  2)</f>
        <v>0</v>
      </c>
      <c r="G33" s="35"/>
      <c r="H33" s="35"/>
      <c r="I33" s="161">
        <v>0.20999999999999999</v>
      </c>
      <c r="J33" s="160">
        <f>ROUND(((SUM(BE124:BE206))*I33),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47" t="s">
        <v>39</v>
      </c>
      <c r="F34" s="160">
        <f>ROUND((SUM(BF124:BF206)),  2)</f>
        <v>0</v>
      </c>
      <c r="G34" s="35"/>
      <c r="H34" s="35"/>
      <c r="I34" s="161">
        <v>0.14999999999999999</v>
      </c>
      <c r="J34" s="160">
        <f>ROUND(((SUM(BF124:BF206))*I34),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40</v>
      </c>
      <c r="F35" s="160">
        <f>ROUND((SUM(BG124:BG206)),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ROUND((SUM(BH124:BH206)),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ROUND((SUM(BI124:BI206)),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139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0" t="str">
        <f>E7</f>
        <v>RZP PODBOŘANY ON - PD - CELKOVÁ OPRAVA VČETNĚ PLYNOFIKACE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137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D.1.4.3.1 - elektroinstal...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16. 11. 2020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140</v>
      </c>
      <c r="D94" s="182"/>
      <c r="E94" s="182"/>
      <c r="F94" s="182"/>
      <c r="G94" s="182"/>
      <c r="H94" s="182"/>
      <c r="I94" s="182"/>
      <c r="J94" s="183" t="s">
        <v>141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142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143</v>
      </c>
    </row>
    <row r="97" s="9" customFormat="1" ht="24.96" customHeight="1">
      <c r="A97" s="9"/>
      <c r="B97" s="185"/>
      <c r="C97" s="186"/>
      <c r="D97" s="187" t="s">
        <v>1728</v>
      </c>
      <c r="E97" s="188"/>
      <c r="F97" s="188"/>
      <c r="G97" s="188"/>
      <c r="H97" s="188"/>
      <c r="I97" s="188"/>
      <c r="J97" s="189">
        <f>J125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30"/>
      <c r="D98" s="192" t="s">
        <v>1729</v>
      </c>
      <c r="E98" s="193"/>
      <c r="F98" s="193"/>
      <c r="G98" s="193"/>
      <c r="H98" s="193"/>
      <c r="I98" s="193"/>
      <c r="J98" s="194">
        <f>J126</f>
        <v>0</v>
      </c>
      <c r="K98" s="130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1"/>
      <c r="C99" s="130"/>
      <c r="D99" s="192" t="s">
        <v>1730</v>
      </c>
      <c r="E99" s="193"/>
      <c r="F99" s="193"/>
      <c r="G99" s="193"/>
      <c r="H99" s="193"/>
      <c r="I99" s="193"/>
      <c r="J99" s="194">
        <f>J127</f>
        <v>0</v>
      </c>
      <c r="K99" s="130"/>
      <c r="L99" s="19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1"/>
      <c r="C100" s="130"/>
      <c r="D100" s="192" t="s">
        <v>1731</v>
      </c>
      <c r="E100" s="193"/>
      <c r="F100" s="193"/>
      <c r="G100" s="193"/>
      <c r="H100" s="193"/>
      <c r="I100" s="193"/>
      <c r="J100" s="194">
        <f>J135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30"/>
      <c r="D101" s="192" t="s">
        <v>1732</v>
      </c>
      <c r="E101" s="193"/>
      <c r="F101" s="193"/>
      <c r="G101" s="193"/>
      <c r="H101" s="193"/>
      <c r="I101" s="193"/>
      <c r="J101" s="194">
        <f>J155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1"/>
      <c r="C102" s="130"/>
      <c r="D102" s="192" t="s">
        <v>1733</v>
      </c>
      <c r="E102" s="193"/>
      <c r="F102" s="193"/>
      <c r="G102" s="193"/>
      <c r="H102" s="193"/>
      <c r="I102" s="193"/>
      <c r="J102" s="194">
        <f>J177</f>
        <v>0</v>
      </c>
      <c r="K102" s="130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1"/>
      <c r="C103" s="130"/>
      <c r="D103" s="192" t="s">
        <v>1734</v>
      </c>
      <c r="E103" s="193"/>
      <c r="F103" s="193"/>
      <c r="G103" s="193"/>
      <c r="H103" s="193"/>
      <c r="I103" s="193"/>
      <c r="J103" s="194">
        <f>J181</f>
        <v>0</v>
      </c>
      <c r="K103" s="130"/>
      <c r="L103" s="19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1"/>
      <c r="C104" s="130"/>
      <c r="D104" s="192" t="s">
        <v>1735</v>
      </c>
      <c r="E104" s="193"/>
      <c r="F104" s="193"/>
      <c r="G104" s="193"/>
      <c r="H104" s="193"/>
      <c r="I104" s="193"/>
      <c r="J104" s="194">
        <f>J190</f>
        <v>0</v>
      </c>
      <c r="K104" s="130"/>
      <c r="L104" s="19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173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3.25" customHeight="1">
      <c r="A114" s="35"/>
      <c r="B114" s="36"/>
      <c r="C114" s="37"/>
      <c r="D114" s="37"/>
      <c r="E114" s="180" t="str">
        <f>E7</f>
        <v>RZP PODBOŘANY ON - PD - CELKOVÁ OPRAVA VČETNĚ PLYNOFIKACE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137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D.1.4.3.1 - elektroinstal...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 xml:space="preserve"> </v>
      </c>
      <c r="G118" s="37"/>
      <c r="H118" s="37"/>
      <c r="I118" s="29" t="s">
        <v>22</v>
      </c>
      <c r="J118" s="76" t="str">
        <f>IF(J12="","",J12)</f>
        <v>16. 11. 2020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 xml:space="preserve"> </v>
      </c>
      <c r="G120" s="37"/>
      <c r="H120" s="37"/>
      <c r="I120" s="29" t="s">
        <v>29</v>
      </c>
      <c r="J120" s="33" t="str">
        <f>E21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31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6"/>
      <c r="B123" s="197"/>
      <c r="C123" s="198" t="s">
        <v>174</v>
      </c>
      <c r="D123" s="199" t="s">
        <v>58</v>
      </c>
      <c r="E123" s="199" t="s">
        <v>54</v>
      </c>
      <c r="F123" s="199" t="s">
        <v>55</v>
      </c>
      <c r="G123" s="199" t="s">
        <v>175</v>
      </c>
      <c r="H123" s="199" t="s">
        <v>176</v>
      </c>
      <c r="I123" s="199" t="s">
        <v>177</v>
      </c>
      <c r="J123" s="200" t="s">
        <v>141</v>
      </c>
      <c r="K123" s="201" t="s">
        <v>178</v>
      </c>
      <c r="L123" s="202"/>
      <c r="M123" s="97" t="s">
        <v>1</v>
      </c>
      <c r="N123" s="98" t="s">
        <v>37</v>
      </c>
      <c r="O123" s="98" t="s">
        <v>179</v>
      </c>
      <c r="P123" s="98" t="s">
        <v>180</v>
      </c>
      <c r="Q123" s="98" t="s">
        <v>181</v>
      </c>
      <c r="R123" s="98" t="s">
        <v>182</v>
      </c>
      <c r="S123" s="98" t="s">
        <v>183</v>
      </c>
      <c r="T123" s="99" t="s">
        <v>184</v>
      </c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196"/>
    </row>
    <row r="124" s="2" customFormat="1" ht="22.8" customHeight="1">
      <c r="A124" s="35"/>
      <c r="B124" s="36"/>
      <c r="C124" s="104" t="s">
        <v>185</v>
      </c>
      <c r="D124" s="37"/>
      <c r="E124" s="37"/>
      <c r="F124" s="37"/>
      <c r="G124" s="37"/>
      <c r="H124" s="37"/>
      <c r="I124" s="37"/>
      <c r="J124" s="203">
        <f>BK124</f>
        <v>0</v>
      </c>
      <c r="K124" s="37"/>
      <c r="L124" s="41"/>
      <c r="M124" s="100"/>
      <c r="N124" s="204"/>
      <c r="O124" s="101"/>
      <c r="P124" s="205">
        <f>P125</f>
        <v>0</v>
      </c>
      <c r="Q124" s="101"/>
      <c r="R124" s="205">
        <f>R125</f>
        <v>0</v>
      </c>
      <c r="S124" s="101"/>
      <c r="T124" s="206">
        <f>T125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143</v>
      </c>
      <c r="BK124" s="207">
        <f>BK125</f>
        <v>0</v>
      </c>
    </row>
    <row r="125" s="12" customFormat="1" ht="25.92" customHeight="1">
      <c r="A125" s="12"/>
      <c r="B125" s="208"/>
      <c r="C125" s="209"/>
      <c r="D125" s="210" t="s">
        <v>72</v>
      </c>
      <c r="E125" s="211" t="s">
        <v>216</v>
      </c>
      <c r="F125" s="211" t="s">
        <v>1736</v>
      </c>
      <c r="G125" s="209"/>
      <c r="H125" s="209"/>
      <c r="I125" s="212"/>
      <c r="J125" s="213">
        <f>BK125</f>
        <v>0</v>
      </c>
      <c r="K125" s="209"/>
      <c r="L125" s="214"/>
      <c r="M125" s="215"/>
      <c r="N125" s="216"/>
      <c r="O125" s="216"/>
      <c r="P125" s="217">
        <f>P126+P127+P135+P155+P177+P181+P190</f>
        <v>0</v>
      </c>
      <c r="Q125" s="216"/>
      <c r="R125" s="217">
        <f>R126+R127+R135+R155+R177+R181+R190</f>
        <v>0</v>
      </c>
      <c r="S125" s="216"/>
      <c r="T125" s="218">
        <f>T126+T127+T135+T155+T177+T181+T190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9" t="s">
        <v>197</v>
      </c>
      <c r="AT125" s="220" t="s">
        <v>72</v>
      </c>
      <c r="AU125" s="220" t="s">
        <v>73</v>
      </c>
      <c r="AY125" s="219" t="s">
        <v>188</v>
      </c>
      <c r="BK125" s="221">
        <f>BK126+BK127+BK135+BK155+BK177+BK181+BK190</f>
        <v>0</v>
      </c>
    </row>
    <row r="126" s="12" customFormat="1" ht="22.8" customHeight="1">
      <c r="A126" s="12"/>
      <c r="B126" s="208"/>
      <c r="C126" s="209"/>
      <c r="D126" s="210" t="s">
        <v>72</v>
      </c>
      <c r="E126" s="222" t="s">
        <v>1737</v>
      </c>
      <c r="F126" s="222" t="s">
        <v>1738</v>
      </c>
      <c r="G126" s="209"/>
      <c r="H126" s="209"/>
      <c r="I126" s="212"/>
      <c r="J126" s="223">
        <f>BK126</f>
        <v>0</v>
      </c>
      <c r="K126" s="209"/>
      <c r="L126" s="214"/>
      <c r="M126" s="215"/>
      <c r="N126" s="216"/>
      <c r="O126" s="216"/>
      <c r="P126" s="217">
        <v>0</v>
      </c>
      <c r="Q126" s="216"/>
      <c r="R126" s="217">
        <v>0</v>
      </c>
      <c r="S126" s="216"/>
      <c r="T126" s="218"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9" t="s">
        <v>197</v>
      </c>
      <c r="AT126" s="220" t="s">
        <v>72</v>
      </c>
      <c r="AU126" s="220" t="s">
        <v>81</v>
      </c>
      <c r="AY126" s="219" t="s">
        <v>188</v>
      </c>
      <c r="BK126" s="221">
        <v>0</v>
      </c>
    </row>
    <row r="127" s="12" customFormat="1" ht="22.8" customHeight="1">
      <c r="A127" s="12"/>
      <c r="B127" s="208"/>
      <c r="C127" s="209"/>
      <c r="D127" s="210" t="s">
        <v>72</v>
      </c>
      <c r="E127" s="222" t="s">
        <v>1739</v>
      </c>
      <c r="F127" s="222" t="s">
        <v>1740</v>
      </c>
      <c r="G127" s="209"/>
      <c r="H127" s="209"/>
      <c r="I127" s="212"/>
      <c r="J127" s="223">
        <f>BK127</f>
        <v>0</v>
      </c>
      <c r="K127" s="209"/>
      <c r="L127" s="214"/>
      <c r="M127" s="215"/>
      <c r="N127" s="216"/>
      <c r="O127" s="216"/>
      <c r="P127" s="217">
        <f>SUM(P128:P134)</f>
        <v>0</v>
      </c>
      <c r="Q127" s="216"/>
      <c r="R127" s="217">
        <f>SUM(R128:R134)</f>
        <v>0</v>
      </c>
      <c r="S127" s="216"/>
      <c r="T127" s="218">
        <f>SUM(T128:T134)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9" t="s">
        <v>81</v>
      </c>
      <c r="AT127" s="220" t="s">
        <v>72</v>
      </c>
      <c r="AU127" s="220" t="s">
        <v>81</v>
      </c>
      <c r="AY127" s="219" t="s">
        <v>188</v>
      </c>
      <c r="BK127" s="221">
        <f>SUM(BK128:BK134)</f>
        <v>0</v>
      </c>
    </row>
    <row r="128" s="2" customFormat="1" ht="14.4" customHeight="1">
      <c r="A128" s="35"/>
      <c r="B128" s="36"/>
      <c r="C128" s="224" t="s">
        <v>81</v>
      </c>
      <c r="D128" s="224" t="s">
        <v>190</v>
      </c>
      <c r="E128" s="225" t="s">
        <v>1741</v>
      </c>
      <c r="F128" s="226" t="s">
        <v>1742</v>
      </c>
      <c r="G128" s="227" t="s">
        <v>1522</v>
      </c>
      <c r="H128" s="228">
        <v>2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38</v>
      </c>
      <c r="O128" s="88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194</v>
      </c>
      <c r="AT128" s="236" t="s">
        <v>190</v>
      </c>
      <c r="AU128" s="236" t="s">
        <v>83</v>
      </c>
      <c r="AY128" s="14" t="s">
        <v>188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81</v>
      </c>
      <c r="BK128" s="237">
        <f>ROUND(I128*H128,2)</f>
        <v>0</v>
      </c>
      <c r="BL128" s="14" t="s">
        <v>194</v>
      </c>
      <c r="BM128" s="236" t="s">
        <v>83</v>
      </c>
    </row>
    <row r="129" s="2" customFormat="1" ht="14.4" customHeight="1">
      <c r="A129" s="35"/>
      <c r="B129" s="36"/>
      <c r="C129" s="224" t="s">
        <v>83</v>
      </c>
      <c r="D129" s="224" t="s">
        <v>190</v>
      </c>
      <c r="E129" s="225" t="s">
        <v>1743</v>
      </c>
      <c r="F129" s="226" t="s">
        <v>1744</v>
      </c>
      <c r="G129" s="227" t="s">
        <v>1522</v>
      </c>
      <c r="H129" s="228">
        <v>1</v>
      </c>
      <c r="I129" s="229"/>
      <c r="J129" s="230">
        <f>ROUND(I129*H129,2)</f>
        <v>0</v>
      </c>
      <c r="K129" s="231"/>
      <c r="L129" s="41"/>
      <c r="M129" s="232" t="s">
        <v>1</v>
      </c>
      <c r="N129" s="233" t="s">
        <v>38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194</v>
      </c>
      <c r="AT129" s="236" t="s">
        <v>190</v>
      </c>
      <c r="AU129" s="236" t="s">
        <v>83</v>
      </c>
      <c r="AY129" s="14" t="s">
        <v>188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81</v>
      </c>
      <c r="BK129" s="237">
        <f>ROUND(I129*H129,2)</f>
        <v>0</v>
      </c>
      <c r="BL129" s="14" t="s">
        <v>194</v>
      </c>
      <c r="BM129" s="236" t="s">
        <v>194</v>
      </c>
    </row>
    <row r="130" s="2" customFormat="1" ht="14.4" customHeight="1">
      <c r="A130" s="35"/>
      <c r="B130" s="36"/>
      <c r="C130" s="224" t="s">
        <v>197</v>
      </c>
      <c r="D130" s="224" t="s">
        <v>190</v>
      </c>
      <c r="E130" s="225" t="s">
        <v>1745</v>
      </c>
      <c r="F130" s="226" t="s">
        <v>1746</v>
      </c>
      <c r="G130" s="227" t="s">
        <v>1522</v>
      </c>
      <c r="H130" s="228">
        <v>2</v>
      </c>
      <c r="I130" s="229"/>
      <c r="J130" s="230">
        <f>ROUND(I130*H130,2)</f>
        <v>0</v>
      </c>
      <c r="K130" s="231"/>
      <c r="L130" s="41"/>
      <c r="M130" s="232" t="s">
        <v>1</v>
      </c>
      <c r="N130" s="233" t="s">
        <v>38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194</v>
      </c>
      <c r="AT130" s="236" t="s">
        <v>190</v>
      </c>
      <c r="AU130" s="236" t="s">
        <v>83</v>
      </c>
      <c r="AY130" s="14" t="s">
        <v>188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81</v>
      </c>
      <c r="BK130" s="237">
        <f>ROUND(I130*H130,2)</f>
        <v>0</v>
      </c>
      <c r="BL130" s="14" t="s">
        <v>194</v>
      </c>
      <c r="BM130" s="236" t="s">
        <v>200</v>
      </c>
    </row>
    <row r="131" s="2" customFormat="1" ht="14.4" customHeight="1">
      <c r="A131" s="35"/>
      <c r="B131" s="36"/>
      <c r="C131" s="224" t="s">
        <v>194</v>
      </c>
      <c r="D131" s="224" t="s">
        <v>190</v>
      </c>
      <c r="E131" s="225" t="s">
        <v>1747</v>
      </c>
      <c r="F131" s="226" t="s">
        <v>1748</v>
      </c>
      <c r="G131" s="227" t="s">
        <v>1522</v>
      </c>
      <c r="H131" s="228">
        <v>1</v>
      </c>
      <c r="I131" s="229"/>
      <c r="J131" s="230">
        <f>ROUND(I131*H131,2)</f>
        <v>0</v>
      </c>
      <c r="K131" s="231"/>
      <c r="L131" s="41"/>
      <c r="M131" s="232" t="s">
        <v>1</v>
      </c>
      <c r="N131" s="233" t="s">
        <v>38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194</v>
      </c>
      <c r="AT131" s="236" t="s">
        <v>190</v>
      </c>
      <c r="AU131" s="236" t="s">
        <v>83</v>
      </c>
      <c r="AY131" s="14" t="s">
        <v>188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81</v>
      </c>
      <c r="BK131" s="237">
        <f>ROUND(I131*H131,2)</f>
        <v>0</v>
      </c>
      <c r="BL131" s="14" t="s">
        <v>194</v>
      </c>
      <c r="BM131" s="236" t="s">
        <v>203</v>
      </c>
    </row>
    <row r="132" s="2" customFormat="1" ht="14.4" customHeight="1">
      <c r="A132" s="35"/>
      <c r="B132" s="36"/>
      <c r="C132" s="238" t="s">
        <v>204</v>
      </c>
      <c r="D132" s="238" t="s">
        <v>216</v>
      </c>
      <c r="E132" s="239" t="s">
        <v>1749</v>
      </c>
      <c r="F132" s="240" t="s">
        <v>1750</v>
      </c>
      <c r="G132" s="241" t="s">
        <v>1751</v>
      </c>
      <c r="H132" s="256"/>
      <c r="I132" s="243"/>
      <c r="J132" s="244">
        <f>ROUND(I132*H132,2)</f>
        <v>0</v>
      </c>
      <c r="K132" s="245"/>
      <c r="L132" s="246"/>
      <c r="M132" s="247" t="s">
        <v>1</v>
      </c>
      <c r="N132" s="248" t="s">
        <v>38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203</v>
      </c>
      <c r="AT132" s="236" t="s">
        <v>216</v>
      </c>
      <c r="AU132" s="236" t="s">
        <v>83</v>
      </c>
      <c r="AY132" s="14" t="s">
        <v>188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81</v>
      </c>
      <c r="BK132" s="237">
        <f>ROUND(I132*H132,2)</f>
        <v>0</v>
      </c>
      <c r="BL132" s="14" t="s">
        <v>194</v>
      </c>
      <c r="BM132" s="236" t="s">
        <v>208</v>
      </c>
    </row>
    <row r="133" s="2" customFormat="1" ht="14.4" customHeight="1">
      <c r="A133" s="35"/>
      <c r="B133" s="36"/>
      <c r="C133" s="224" t="s">
        <v>200</v>
      </c>
      <c r="D133" s="224" t="s">
        <v>190</v>
      </c>
      <c r="E133" s="225" t="s">
        <v>1752</v>
      </c>
      <c r="F133" s="226" t="s">
        <v>1753</v>
      </c>
      <c r="G133" s="227" t="s">
        <v>1751</v>
      </c>
      <c r="H133" s="257"/>
      <c r="I133" s="229"/>
      <c r="J133" s="230">
        <f>ROUND(I133*H133,2)</f>
        <v>0</v>
      </c>
      <c r="K133" s="231"/>
      <c r="L133" s="41"/>
      <c r="M133" s="232" t="s">
        <v>1</v>
      </c>
      <c r="N133" s="233" t="s">
        <v>38</v>
      </c>
      <c r="O133" s="88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6" t="s">
        <v>194</v>
      </c>
      <c r="AT133" s="236" t="s">
        <v>190</v>
      </c>
      <c r="AU133" s="236" t="s">
        <v>83</v>
      </c>
      <c r="AY133" s="14" t="s">
        <v>188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4" t="s">
        <v>81</v>
      </c>
      <c r="BK133" s="237">
        <f>ROUND(I133*H133,2)</f>
        <v>0</v>
      </c>
      <c r="BL133" s="14" t="s">
        <v>194</v>
      </c>
      <c r="BM133" s="236" t="s">
        <v>211</v>
      </c>
    </row>
    <row r="134" s="2" customFormat="1" ht="14.4" customHeight="1">
      <c r="A134" s="35"/>
      <c r="B134" s="36"/>
      <c r="C134" s="224" t="s">
        <v>212</v>
      </c>
      <c r="D134" s="224" t="s">
        <v>190</v>
      </c>
      <c r="E134" s="225" t="s">
        <v>1754</v>
      </c>
      <c r="F134" s="226" t="s">
        <v>1755</v>
      </c>
      <c r="G134" s="227" t="s">
        <v>1751</v>
      </c>
      <c r="H134" s="257"/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38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194</v>
      </c>
      <c r="AT134" s="236" t="s">
        <v>190</v>
      </c>
      <c r="AU134" s="236" t="s">
        <v>83</v>
      </c>
      <c r="AY134" s="14" t="s">
        <v>188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81</v>
      </c>
      <c r="BK134" s="237">
        <f>ROUND(I134*H134,2)</f>
        <v>0</v>
      </c>
      <c r="BL134" s="14" t="s">
        <v>194</v>
      </c>
      <c r="BM134" s="236" t="s">
        <v>215</v>
      </c>
    </row>
    <row r="135" s="12" customFormat="1" ht="22.8" customHeight="1">
      <c r="A135" s="12"/>
      <c r="B135" s="208"/>
      <c r="C135" s="209"/>
      <c r="D135" s="210" t="s">
        <v>72</v>
      </c>
      <c r="E135" s="222" t="s">
        <v>1756</v>
      </c>
      <c r="F135" s="222" t="s">
        <v>1757</v>
      </c>
      <c r="G135" s="209"/>
      <c r="H135" s="209"/>
      <c r="I135" s="212"/>
      <c r="J135" s="223">
        <f>BK135</f>
        <v>0</v>
      </c>
      <c r="K135" s="209"/>
      <c r="L135" s="214"/>
      <c r="M135" s="215"/>
      <c r="N135" s="216"/>
      <c r="O135" s="216"/>
      <c r="P135" s="217">
        <f>SUM(P136:P154)</f>
        <v>0</v>
      </c>
      <c r="Q135" s="216"/>
      <c r="R135" s="217">
        <f>SUM(R136:R154)</f>
        <v>0</v>
      </c>
      <c r="S135" s="216"/>
      <c r="T135" s="218">
        <f>SUM(T136:T154)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9" t="s">
        <v>81</v>
      </c>
      <c r="AT135" s="220" t="s">
        <v>72</v>
      </c>
      <c r="AU135" s="220" t="s">
        <v>81</v>
      </c>
      <c r="AY135" s="219" t="s">
        <v>188</v>
      </c>
      <c r="BK135" s="221">
        <f>SUM(BK136:BK154)</f>
        <v>0</v>
      </c>
    </row>
    <row r="136" s="2" customFormat="1" ht="14.4" customHeight="1">
      <c r="A136" s="35"/>
      <c r="B136" s="36"/>
      <c r="C136" s="238" t="s">
        <v>203</v>
      </c>
      <c r="D136" s="238" t="s">
        <v>216</v>
      </c>
      <c r="E136" s="239" t="s">
        <v>1758</v>
      </c>
      <c r="F136" s="240" t="s">
        <v>1759</v>
      </c>
      <c r="G136" s="241" t="s">
        <v>1522</v>
      </c>
      <c r="H136" s="242">
        <v>3</v>
      </c>
      <c r="I136" s="243"/>
      <c r="J136" s="244">
        <f>ROUND(I136*H136,2)</f>
        <v>0</v>
      </c>
      <c r="K136" s="245"/>
      <c r="L136" s="246"/>
      <c r="M136" s="247" t="s">
        <v>1</v>
      </c>
      <c r="N136" s="248" t="s">
        <v>38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203</v>
      </c>
      <c r="AT136" s="236" t="s">
        <v>216</v>
      </c>
      <c r="AU136" s="236" t="s">
        <v>83</v>
      </c>
      <c r="AY136" s="14" t="s">
        <v>188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81</v>
      </c>
      <c r="BK136" s="237">
        <f>ROUND(I136*H136,2)</f>
        <v>0</v>
      </c>
      <c r="BL136" s="14" t="s">
        <v>194</v>
      </c>
      <c r="BM136" s="236" t="s">
        <v>219</v>
      </c>
    </row>
    <row r="137" s="2" customFormat="1" ht="14.4" customHeight="1">
      <c r="A137" s="35"/>
      <c r="B137" s="36"/>
      <c r="C137" s="238" t="s">
        <v>220</v>
      </c>
      <c r="D137" s="238" t="s">
        <v>216</v>
      </c>
      <c r="E137" s="239" t="s">
        <v>1760</v>
      </c>
      <c r="F137" s="240" t="s">
        <v>1761</v>
      </c>
      <c r="G137" s="241" t="s">
        <v>1522</v>
      </c>
      <c r="H137" s="242">
        <v>1</v>
      </c>
      <c r="I137" s="243"/>
      <c r="J137" s="244">
        <f>ROUND(I137*H137,2)</f>
        <v>0</v>
      </c>
      <c r="K137" s="245"/>
      <c r="L137" s="246"/>
      <c r="M137" s="247" t="s">
        <v>1</v>
      </c>
      <c r="N137" s="248" t="s">
        <v>38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203</v>
      </c>
      <c r="AT137" s="236" t="s">
        <v>216</v>
      </c>
      <c r="AU137" s="236" t="s">
        <v>83</v>
      </c>
      <c r="AY137" s="14" t="s">
        <v>188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81</v>
      </c>
      <c r="BK137" s="237">
        <f>ROUND(I137*H137,2)</f>
        <v>0</v>
      </c>
      <c r="BL137" s="14" t="s">
        <v>194</v>
      </c>
      <c r="BM137" s="236" t="s">
        <v>224</v>
      </c>
    </row>
    <row r="138" s="2" customFormat="1" ht="14.4" customHeight="1">
      <c r="A138" s="35"/>
      <c r="B138" s="36"/>
      <c r="C138" s="238" t="s">
        <v>208</v>
      </c>
      <c r="D138" s="238" t="s">
        <v>216</v>
      </c>
      <c r="E138" s="239" t="s">
        <v>1762</v>
      </c>
      <c r="F138" s="240" t="s">
        <v>1763</v>
      </c>
      <c r="G138" s="241" t="s">
        <v>1522</v>
      </c>
      <c r="H138" s="242">
        <v>2</v>
      </c>
      <c r="I138" s="243"/>
      <c r="J138" s="244">
        <f>ROUND(I138*H138,2)</f>
        <v>0</v>
      </c>
      <c r="K138" s="245"/>
      <c r="L138" s="246"/>
      <c r="M138" s="247" t="s">
        <v>1</v>
      </c>
      <c r="N138" s="248" t="s">
        <v>38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203</v>
      </c>
      <c r="AT138" s="236" t="s">
        <v>216</v>
      </c>
      <c r="AU138" s="236" t="s">
        <v>83</v>
      </c>
      <c r="AY138" s="14" t="s">
        <v>188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81</v>
      </c>
      <c r="BK138" s="237">
        <f>ROUND(I138*H138,2)</f>
        <v>0</v>
      </c>
      <c r="BL138" s="14" t="s">
        <v>194</v>
      </c>
      <c r="BM138" s="236" t="s">
        <v>228</v>
      </c>
    </row>
    <row r="139" s="2" customFormat="1" ht="14.4" customHeight="1">
      <c r="A139" s="35"/>
      <c r="B139" s="36"/>
      <c r="C139" s="238" t="s">
        <v>229</v>
      </c>
      <c r="D139" s="238" t="s">
        <v>216</v>
      </c>
      <c r="E139" s="239" t="s">
        <v>1764</v>
      </c>
      <c r="F139" s="240" t="s">
        <v>1765</v>
      </c>
      <c r="G139" s="241" t="s">
        <v>1522</v>
      </c>
      <c r="H139" s="242">
        <v>6</v>
      </c>
      <c r="I139" s="243"/>
      <c r="J139" s="244">
        <f>ROUND(I139*H139,2)</f>
        <v>0</v>
      </c>
      <c r="K139" s="245"/>
      <c r="L139" s="246"/>
      <c r="M139" s="247" t="s">
        <v>1</v>
      </c>
      <c r="N139" s="248" t="s">
        <v>38</v>
      </c>
      <c r="O139" s="88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203</v>
      </c>
      <c r="AT139" s="236" t="s">
        <v>216</v>
      </c>
      <c r="AU139" s="236" t="s">
        <v>83</v>
      </c>
      <c r="AY139" s="14" t="s">
        <v>188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81</v>
      </c>
      <c r="BK139" s="237">
        <f>ROUND(I139*H139,2)</f>
        <v>0</v>
      </c>
      <c r="BL139" s="14" t="s">
        <v>194</v>
      </c>
      <c r="BM139" s="236" t="s">
        <v>232</v>
      </c>
    </row>
    <row r="140" s="2" customFormat="1" ht="14.4" customHeight="1">
      <c r="A140" s="35"/>
      <c r="B140" s="36"/>
      <c r="C140" s="238" t="s">
        <v>211</v>
      </c>
      <c r="D140" s="238" t="s">
        <v>216</v>
      </c>
      <c r="E140" s="239" t="s">
        <v>1766</v>
      </c>
      <c r="F140" s="240" t="s">
        <v>1767</v>
      </c>
      <c r="G140" s="241" t="s">
        <v>1522</v>
      </c>
      <c r="H140" s="242">
        <v>22</v>
      </c>
      <c r="I140" s="243"/>
      <c r="J140" s="244">
        <f>ROUND(I140*H140,2)</f>
        <v>0</v>
      </c>
      <c r="K140" s="245"/>
      <c r="L140" s="246"/>
      <c r="M140" s="247" t="s">
        <v>1</v>
      </c>
      <c r="N140" s="248" t="s">
        <v>38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203</v>
      </c>
      <c r="AT140" s="236" t="s">
        <v>216</v>
      </c>
      <c r="AU140" s="236" t="s">
        <v>83</v>
      </c>
      <c r="AY140" s="14" t="s">
        <v>188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81</v>
      </c>
      <c r="BK140" s="237">
        <f>ROUND(I140*H140,2)</f>
        <v>0</v>
      </c>
      <c r="BL140" s="14" t="s">
        <v>194</v>
      </c>
      <c r="BM140" s="236" t="s">
        <v>236</v>
      </c>
    </row>
    <row r="141" s="2" customFormat="1" ht="14.4" customHeight="1">
      <c r="A141" s="35"/>
      <c r="B141" s="36"/>
      <c r="C141" s="238" t="s">
        <v>237</v>
      </c>
      <c r="D141" s="238" t="s">
        <v>216</v>
      </c>
      <c r="E141" s="239" t="s">
        <v>1768</v>
      </c>
      <c r="F141" s="240" t="s">
        <v>1769</v>
      </c>
      <c r="G141" s="241" t="s">
        <v>1522</v>
      </c>
      <c r="H141" s="242">
        <v>22</v>
      </c>
      <c r="I141" s="243"/>
      <c r="J141" s="244">
        <f>ROUND(I141*H141,2)</f>
        <v>0</v>
      </c>
      <c r="K141" s="245"/>
      <c r="L141" s="246"/>
      <c r="M141" s="247" t="s">
        <v>1</v>
      </c>
      <c r="N141" s="248" t="s">
        <v>38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203</v>
      </c>
      <c r="AT141" s="236" t="s">
        <v>216</v>
      </c>
      <c r="AU141" s="236" t="s">
        <v>83</v>
      </c>
      <c r="AY141" s="14" t="s">
        <v>188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81</v>
      </c>
      <c r="BK141" s="237">
        <f>ROUND(I141*H141,2)</f>
        <v>0</v>
      </c>
      <c r="BL141" s="14" t="s">
        <v>194</v>
      </c>
      <c r="BM141" s="236" t="s">
        <v>240</v>
      </c>
    </row>
    <row r="142" s="2" customFormat="1" ht="14.4" customHeight="1">
      <c r="A142" s="35"/>
      <c r="B142" s="36"/>
      <c r="C142" s="238" t="s">
        <v>215</v>
      </c>
      <c r="D142" s="238" t="s">
        <v>216</v>
      </c>
      <c r="E142" s="239" t="s">
        <v>1770</v>
      </c>
      <c r="F142" s="240" t="s">
        <v>1771</v>
      </c>
      <c r="G142" s="241" t="s">
        <v>1522</v>
      </c>
      <c r="H142" s="242">
        <v>45</v>
      </c>
      <c r="I142" s="243"/>
      <c r="J142" s="244">
        <f>ROUND(I142*H142,2)</f>
        <v>0</v>
      </c>
      <c r="K142" s="245"/>
      <c r="L142" s="246"/>
      <c r="M142" s="247" t="s">
        <v>1</v>
      </c>
      <c r="N142" s="248" t="s">
        <v>38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203</v>
      </c>
      <c r="AT142" s="236" t="s">
        <v>216</v>
      </c>
      <c r="AU142" s="236" t="s">
        <v>83</v>
      </c>
      <c r="AY142" s="14" t="s">
        <v>188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81</v>
      </c>
      <c r="BK142" s="237">
        <f>ROUND(I142*H142,2)</f>
        <v>0</v>
      </c>
      <c r="BL142" s="14" t="s">
        <v>194</v>
      </c>
      <c r="BM142" s="236" t="s">
        <v>243</v>
      </c>
    </row>
    <row r="143" s="2" customFormat="1" ht="14.4" customHeight="1">
      <c r="A143" s="35"/>
      <c r="B143" s="36"/>
      <c r="C143" s="238" t="s">
        <v>8</v>
      </c>
      <c r="D143" s="238" t="s">
        <v>216</v>
      </c>
      <c r="E143" s="239" t="s">
        <v>1772</v>
      </c>
      <c r="F143" s="240" t="s">
        <v>1773</v>
      </c>
      <c r="G143" s="241" t="s">
        <v>1522</v>
      </c>
      <c r="H143" s="242">
        <v>12</v>
      </c>
      <c r="I143" s="243"/>
      <c r="J143" s="244">
        <f>ROUND(I143*H143,2)</f>
        <v>0</v>
      </c>
      <c r="K143" s="245"/>
      <c r="L143" s="246"/>
      <c r="M143" s="247" t="s">
        <v>1</v>
      </c>
      <c r="N143" s="248" t="s">
        <v>38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203</v>
      </c>
      <c r="AT143" s="236" t="s">
        <v>216</v>
      </c>
      <c r="AU143" s="236" t="s">
        <v>83</v>
      </c>
      <c r="AY143" s="14" t="s">
        <v>188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81</v>
      </c>
      <c r="BK143" s="237">
        <f>ROUND(I143*H143,2)</f>
        <v>0</v>
      </c>
      <c r="BL143" s="14" t="s">
        <v>194</v>
      </c>
      <c r="BM143" s="236" t="s">
        <v>246</v>
      </c>
    </row>
    <row r="144" s="2" customFormat="1" ht="14.4" customHeight="1">
      <c r="A144" s="35"/>
      <c r="B144" s="36"/>
      <c r="C144" s="238" t="s">
        <v>219</v>
      </c>
      <c r="D144" s="238" t="s">
        <v>216</v>
      </c>
      <c r="E144" s="239" t="s">
        <v>1774</v>
      </c>
      <c r="F144" s="240" t="s">
        <v>1775</v>
      </c>
      <c r="G144" s="241" t="s">
        <v>235</v>
      </c>
      <c r="H144" s="242">
        <v>20</v>
      </c>
      <c r="I144" s="243"/>
      <c r="J144" s="244">
        <f>ROUND(I144*H144,2)</f>
        <v>0</v>
      </c>
      <c r="K144" s="245"/>
      <c r="L144" s="246"/>
      <c r="M144" s="247" t="s">
        <v>1</v>
      </c>
      <c r="N144" s="248" t="s">
        <v>38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203</v>
      </c>
      <c r="AT144" s="236" t="s">
        <v>216</v>
      </c>
      <c r="AU144" s="236" t="s">
        <v>83</v>
      </c>
      <c r="AY144" s="14" t="s">
        <v>188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81</v>
      </c>
      <c r="BK144" s="237">
        <f>ROUND(I144*H144,2)</f>
        <v>0</v>
      </c>
      <c r="BL144" s="14" t="s">
        <v>194</v>
      </c>
      <c r="BM144" s="236" t="s">
        <v>250</v>
      </c>
    </row>
    <row r="145" s="2" customFormat="1" ht="14.4" customHeight="1">
      <c r="A145" s="35"/>
      <c r="B145" s="36"/>
      <c r="C145" s="238" t="s">
        <v>251</v>
      </c>
      <c r="D145" s="238" t="s">
        <v>216</v>
      </c>
      <c r="E145" s="239" t="s">
        <v>1776</v>
      </c>
      <c r="F145" s="240" t="s">
        <v>1777</v>
      </c>
      <c r="G145" s="241" t="s">
        <v>235</v>
      </c>
      <c r="H145" s="242">
        <v>15</v>
      </c>
      <c r="I145" s="243"/>
      <c r="J145" s="244">
        <f>ROUND(I145*H145,2)</f>
        <v>0</v>
      </c>
      <c r="K145" s="245"/>
      <c r="L145" s="246"/>
      <c r="M145" s="247" t="s">
        <v>1</v>
      </c>
      <c r="N145" s="248" t="s">
        <v>38</v>
      </c>
      <c r="O145" s="88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203</v>
      </c>
      <c r="AT145" s="236" t="s">
        <v>216</v>
      </c>
      <c r="AU145" s="236" t="s">
        <v>83</v>
      </c>
      <c r="AY145" s="14" t="s">
        <v>188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81</v>
      </c>
      <c r="BK145" s="237">
        <f>ROUND(I145*H145,2)</f>
        <v>0</v>
      </c>
      <c r="BL145" s="14" t="s">
        <v>194</v>
      </c>
      <c r="BM145" s="236" t="s">
        <v>255</v>
      </c>
    </row>
    <row r="146" s="2" customFormat="1" ht="14.4" customHeight="1">
      <c r="A146" s="35"/>
      <c r="B146" s="36"/>
      <c r="C146" s="238" t="s">
        <v>224</v>
      </c>
      <c r="D146" s="238" t="s">
        <v>216</v>
      </c>
      <c r="E146" s="239" t="s">
        <v>1778</v>
      </c>
      <c r="F146" s="240" t="s">
        <v>1779</v>
      </c>
      <c r="G146" s="241" t="s">
        <v>235</v>
      </c>
      <c r="H146" s="242">
        <v>20</v>
      </c>
      <c r="I146" s="243"/>
      <c r="J146" s="244">
        <f>ROUND(I146*H146,2)</f>
        <v>0</v>
      </c>
      <c r="K146" s="245"/>
      <c r="L146" s="246"/>
      <c r="M146" s="247" t="s">
        <v>1</v>
      </c>
      <c r="N146" s="248" t="s">
        <v>38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203</v>
      </c>
      <c r="AT146" s="236" t="s">
        <v>216</v>
      </c>
      <c r="AU146" s="236" t="s">
        <v>83</v>
      </c>
      <c r="AY146" s="14" t="s">
        <v>188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81</v>
      </c>
      <c r="BK146" s="237">
        <f>ROUND(I146*H146,2)</f>
        <v>0</v>
      </c>
      <c r="BL146" s="14" t="s">
        <v>194</v>
      </c>
      <c r="BM146" s="236" t="s">
        <v>258</v>
      </c>
    </row>
    <row r="147" s="2" customFormat="1" ht="14.4" customHeight="1">
      <c r="A147" s="35"/>
      <c r="B147" s="36"/>
      <c r="C147" s="238" t="s">
        <v>259</v>
      </c>
      <c r="D147" s="238" t="s">
        <v>216</v>
      </c>
      <c r="E147" s="239" t="s">
        <v>1780</v>
      </c>
      <c r="F147" s="240" t="s">
        <v>1781</v>
      </c>
      <c r="G147" s="241" t="s">
        <v>235</v>
      </c>
      <c r="H147" s="242">
        <v>20</v>
      </c>
      <c r="I147" s="243"/>
      <c r="J147" s="244">
        <f>ROUND(I147*H147,2)</f>
        <v>0</v>
      </c>
      <c r="K147" s="245"/>
      <c r="L147" s="246"/>
      <c r="M147" s="247" t="s">
        <v>1</v>
      </c>
      <c r="N147" s="248" t="s">
        <v>38</v>
      </c>
      <c r="O147" s="88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203</v>
      </c>
      <c r="AT147" s="236" t="s">
        <v>216</v>
      </c>
      <c r="AU147" s="236" t="s">
        <v>83</v>
      </c>
      <c r="AY147" s="14" t="s">
        <v>188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81</v>
      </c>
      <c r="BK147" s="237">
        <f>ROUND(I147*H147,2)</f>
        <v>0</v>
      </c>
      <c r="BL147" s="14" t="s">
        <v>194</v>
      </c>
      <c r="BM147" s="236" t="s">
        <v>262</v>
      </c>
    </row>
    <row r="148" s="2" customFormat="1" ht="14.4" customHeight="1">
      <c r="A148" s="35"/>
      <c r="B148" s="36"/>
      <c r="C148" s="238" t="s">
        <v>228</v>
      </c>
      <c r="D148" s="238" t="s">
        <v>216</v>
      </c>
      <c r="E148" s="239" t="s">
        <v>1782</v>
      </c>
      <c r="F148" s="240" t="s">
        <v>1783</v>
      </c>
      <c r="G148" s="241" t="s">
        <v>235</v>
      </c>
      <c r="H148" s="242">
        <v>350</v>
      </c>
      <c r="I148" s="243"/>
      <c r="J148" s="244">
        <f>ROUND(I148*H148,2)</f>
        <v>0</v>
      </c>
      <c r="K148" s="245"/>
      <c r="L148" s="246"/>
      <c r="M148" s="247" t="s">
        <v>1</v>
      </c>
      <c r="N148" s="248" t="s">
        <v>38</v>
      </c>
      <c r="O148" s="88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203</v>
      </c>
      <c r="AT148" s="236" t="s">
        <v>216</v>
      </c>
      <c r="AU148" s="236" t="s">
        <v>83</v>
      </c>
      <c r="AY148" s="14" t="s">
        <v>188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81</v>
      </c>
      <c r="BK148" s="237">
        <f>ROUND(I148*H148,2)</f>
        <v>0</v>
      </c>
      <c r="BL148" s="14" t="s">
        <v>194</v>
      </c>
      <c r="BM148" s="236" t="s">
        <v>265</v>
      </c>
    </row>
    <row r="149" s="2" customFormat="1" ht="14.4" customHeight="1">
      <c r="A149" s="35"/>
      <c r="B149" s="36"/>
      <c r="C149" s="238" t="s">
        <v>7</v>
      </c>
      <c r="D149" s="238" t="s">
        <v>216</v>
      </c>
      <c r="E149" s="239" t="s">
        <v>1784</v>
      </c>
      <c r="F149" s="240" t="s">
        <v>1785</v>
      </c>
      <c r="G149" s="241" t="s">
        <v>235</v>
      </c>
      <c r="H149" s="242">
        <v>380</v>
      </c>
      <c r="I149" s="243"/>
      <c r="J149" s="244">
        <f>ROUND(I149*H149,2)</f>
        <v>0</v>
      </c>
      <c r="K149" s="245"/>
      <c r="L149" s="246"/>
      <c r="M149" s="247" t="s">
        <v>1</v>
      </c>
      <c r="N149" s="248" t="s">
        <v>38</v>
      </c>
      <c r="O149" s="88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203</v>
      </c>
      <c r="AT149" s="236" t="s">
        <v>216</v>
      </c>
      <c r="AU149" s="236" t="s">
        <v>83</v>
      </c>
      <c r="AY149" s="14" t="s">
        <v>188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81</v>
      </c>
      <c r="BK149" s="237">
        <f>ROUND(I149*H149,2)</f>
        <v>0</v>
      </c>
      <c r="BL149" s="14" t="s">
        <v>194</v>
      </c>
      <c r="BM149" s="236" t="s">
        <v>268</v>
      </c>
    </row>
    <row r="150" s="2" customFormat="1" ht="14.4" customHeight="1">
      <c r="A150" s="35"/>
      <c r="B150" s="36"/>
      <c r="C150" s="238" t="s">
        <v>232</v>
      </c>
      <c r="D150" s="238" t="s">
        <v>216</v>
      </c>
      <c r="E150" s="239" t="s">
        <v>1786</v>
      </c>
      <c r="F150" s="240" t="s">
        <v>1787</v>
      </c>
      <c r="G150" s="241" t="s">
        <v>235</v>
      </c>
      <c r="H150" s="242">
        <v>75</v>
      </c>
      <c r="I150" s="243"/>
      <c r="J150" s="244">
        <f>ROUND(I150*H150,2)</f>
        <v>0</v>
      </c>
      <c r="K150" s="245"/>
      <c r="L150" s="246"/>
      <c r="M150" s="247" t="s">
        <v>1</v>
      </c>
      <c r="N150" s="248" t="s">
        <v>38</v>
      </c>
      <c r="O150" s="88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203</v>
      </c>
      <c r="AT150" s="236" t="s">
        <v>216</v>
      </c>
      <c r="AU150" s="236" t="s">
        <v>83</v>
      </c>
      <c r="AY150" s="14" t="s">
        <v>188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81</v>
      </c>
      <c r="BK150" s="237">
        <f>ROUND(I150*H150,2)</f>
        <v>0</v>
      </c>
      <c r="BL150" s="14" t="s">
        <v>194</v>
      </c>
      <c r="BM150" s="236" t="s">
        <v>271</v>
      </c>
    </row>
    <row r="151" s="2" customFormat="1" ht="14.4" customHeight="1">
      <c r="A151" s="35"/>
      <c r="B151" s="36"/>
      <c r="C151" s="238" t="s">
        <v>272</v>
      </c>
      <c r="D151" s="238" t="s">
        <v>216</v>
      </c>
      <c r="E151" s="239" t="s">
        <v>1788</v>
      </c>
      <c r="F151" s="240" t="s">
        <v>1789</v>
      </c>
      <c r="G151" s="241" t="s">
        <v>235</v>
      </c>
      <c r="H151" s="242">
        <v>20</v>
      </c>
      <c r="I151" s="243"/>
      <c r="J151" s="244">
        <f>ROUND(I151*H151,2)</f>
        <v>0</v>
      </c>
      <c r="K151" s="245"/>
      <c r="L151" s="246"/>
      <c r="M151" s="247" t="s">
        <v>1</v>
      </c>
      <c r="N151" s="248" t="s">
        <v>38</v>
      </c>
      <c r="O151" s="88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203</v>
      </c>
      <c r="AT151" s="236" t="s">
        <v>216</v>
      </c>
      <c r="AU151" s="236" t="s">
        <v>83</v>
      </c>
      <c r="AY151" s="14" t="s">
        <v>188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81</v>
      </c>
      <c r="BK151" s="237">
        <f>ROUND(I151*H151,2)</f>
        <v>0</v>
      </c>
      <c r="BL151" s="14" t="s">
        <v>194</v>
      </c>
      <c r="BM151" s="236" t="s">
        <v>275</v>
      </c>
    </row>
    <row r="152" s="2" customFormat="1" ht="14.4" customHeight="1">
      <c r="A152" s="35"/>
      <c r="B152" s="36"/>
      <c r="C152" s="238" t="s">
        <v>236</v>
      </c>
      <c r="D152" s="238" t="s">
        <v>216</v>
      </c>
      <c r="E152" s="239" t="s">
        <v>1749</v>
      </c>
      <c r="F152" s="240" t="s">
        <v>1750</v>
      </c>
      <c r="G152" s="241" t="s">
        <v>1751</v>
      </c>
      <c r="H152" s="256"/>
      <c r="I152" s="243"/>
      <c r="J152" s="244">
        <f>ROUND(I152*H152,2)</f>
        <v>0</v>
      </c>
      <c r="K152" s="245"/>
      <c r="L152" s="246"/>
      <c r="M152" s="247" t="s">
        <v>1</v>
      </c>
      <c r="N152" s="248" t="s">
        <v>38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203</v>
      </c>
      <c r="AT152" s="236" t="s">
        <v>216</v>
      </c>
      <c r="AU152" s="236" t="s">
        <v>83</v>
      </c>
      <c r="AY152" s="14" t="s">
        <v>188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81</v>
      </c>
      <c r="BK152" s="237">
        <f>ROUND(I152*H152,2)</f>
        <v>0</v>
      </c>
      <c r="BL152" s="14" t="s">
        <v>194</v>
      </c>
      <c r="BM152" s="236" t="s">
        <v>278</v>
      </c>
    </row>
    <row r="153" s="2" customFormat="1" ht="14.4" customHeight="1">
      <c r="A153" s="35"/>
      <c r="B153" s="36"/>
      <c r="C153" s="238" t="s">
        <v>279</v>
      </c>
      <c r="D153" s="238" t="s">
        <v>216</v>
      </c>
      <c r="E153" s="239" t="s">
        <v>1752</v>
      </c>
      <c r="F153" s="240" t="s">
        <v>1753</v>
      </c>
      <c r="G153" s="241" t="s">
        <v>1751</v>
      </c>
      <c r="H153" s="256"/>
      <c r="I153" s="243"/>
      <c r="J153" s="244">
        <f>ROUND(I153*H153,2)</f>
        <v>0</v>
      </c>
      <c r="K153" s="245"/>
      <c r="L153" s="246"/>
      <c r="M153" s="247" t="s">
        <v>1</v>
      </c>
      <c r="N153" s="248" t="s">
        <v>38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203</v>
      </c>
      <c r="AT153" s="236" t="s">
        <v>216</v>
      </c>
      <c r="AU153" s="236" t="s">
        <v>83</v>
      </c>
      <c r="AY153" s="14" t="s">
        <v>188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81</v>
      </c>
      <c r="BK153" s="237">
        <f>ROUND(I153*H153,2)</f>
        <v>0</v>
      </c>
      <c r="BL153" s="14" t="s">
        <v>194</v>
      </c>
      <c r="BM153" s="236" t="s">
        <v>282</v>
      </c>
    </row>
    <row r="154" s="2" customFormat="1" ht="14.4" customHeight="1">
      <c r="A154" s="35"/>
      <c r="B154" s="36"/>
      <c r="C154" s="238" t="s">
        <v>240</v>
      </c>
      <c r="D154" s="238" t="s">
        <v>216</v>
      </c>
      <c r="E154" s="239" t="s">
        <v>1754</v>
      </c>
      <c r="F154" s="240" t="s">
        <v>1755</v>
      </c>
      <c r="G154" s="241" t="s">
        <v>1751</v>
      </c>
      <c r="H154" s="256"/>
      <c r="I154" s="243"/>
      <c r="J154" s="244">
        <f>ROUND(I154*H154,2)</f>
        <v>0</v>
      </c>
      <c r="K154" s="245"/>
      <c r="L154" s="246"/>
      <c r="M154" s="247" t="s">
        <v>1</v>
      </c>
      <c r="N154" s="248" t="s">
        <v>38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203</v>
      </c>
      <c r="AT154" s="236" t="s">
        <v>216</v>
      </c>
      <c r="AU154" s="236" t="s">
        <v>83</v>
      </c>
      <c r="AY154" s="14" t="s">
        <v>188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81</v>
      </c>
      <c r="BK154" s="237">
        <f>ROUND(I154*H154,2)</f>
        <v>0</v>
      </c>
      <c r="BL154" s="14" t="s">
        <v>194</v>
      </c>
      <c r="BM154" s="236" t="s">
        <v>285</v>
      </c>
    </row>
    <row r="155" s="12" customFormat="1" ht="22.8" customHeight="1">
      <c r="A155" s="12"/>
      <c r="B155" s="208"/>
      <c r="C155" s="209"/>
      <c r="D155" s="210" t="s">
        <v>72</v>
      </c>
      <c r="E155" s="222" t="s">
        <v>1790</v>
      </c>
      <c r="F155" s="222" t="s">
        <v>1738</v>
      </c>
      <c r="G155" s="209"/>
      <c r="H155" s="209"/>
      <c r="I155" s="212"/>
      <c r="J155" s="223">
        <f>BK155</f>
        <v>0</v>
      </c>
      <c r="K155" s="209"/>
      <c r="L155" s="214"/>
      <c r="M155" s="215"/>
      <c r="N155" s="216"/>
      <c r="O155" s="216"/>
      <c r="P155" s="217">
        <f>SUM(P156:P176)</f>
        <v>0</v>
      </c>
      <c r="Q155" s="216"/>
      <c r="R155" s="217">
        <f>SUM(R156:R176)</f>
        <v>0</v>
      </c>
      <c r="S155" s="216"/>
      <c r="T155" s="218">
        <f>SUM(T156:T176)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9" t="s">
        <v>81</v>
      </c>
      <c r="AT155" s="220" t="s">
        <v>72</v>
      </c>
      <c r="AU155" s="220" t="s">
        <v>81</v>
      </c>
      <c r="AY155" s="219" t="s">
        <v>188</v>
      </c>
      <c r="BK155" s="221">
        <f>SUM(BK156:BK176)</f>
        <v>0</v>
      </c>
    </row>
    <row r="156" s="2" customFormat="1" ht="14.4" customHeight="1">
      <c r="A156" s="35"/>
      <c r="B156" s="36"/>
      <c r="C156" s="224" t="s">
        <v>287</v>
      </c>
      <c r="D156" s="224" t="s">
        <v>190</v>
      </c>
      <c r="E156" s="225" t="s">
        <v>1791</v>
      </c>
      <c r="F156" s="226" t="s">
        <v>1792</v>
      </c>
      <c r="G156" s="227" t="s">
        <v>1522</v>
      </c>
      <c r="H156" s="228">
        <v>3</v>
      </c>
      <c r="I156" s="229"/>
      <c r="J156" s="230">
        <f>ROUND(I156*H156,2)</f>
        <v>0</v>
      </c>
      <c r="K156" s="231"/>
      <c r="L156" s="41"/>
      <c r="M156" s="232" t="s">
        <v>1</v>
      </c>
      <c r="N156" s="233" t="s">
        <v>38</v>
      </c>
      <c r="O156" s="88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194</v>
      </c>
      <c r="AT156" s="236" t="s">
        <v>190</v>
      </c>
      <c r="AU156" s="236" t="s">
        <v>83</v>
      </c>
      <c r="AY156" s="14" t="s">
        <v>188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81</v>
      </c>
      <c r="BK156" s="237">
        <f>ROUND(I156*H156,2)</f>
        <v>0</v>
      </c>
      <c r="BL156" s="14" t="s">
        <v>194</v>
      </c>
      <c r="BM156" s="236" t="s">
        <v>290</v>
      </c>
    </row>
    <row r="157" s="2" customFormat="1" ht="14.4" customHeight="1">
      <c r="A157" s="35"/>
      <c r="B157" s="36"/>
      <c r="C157" s="224" t="s">
        <v>243</v>
      </c>
      <c r="D157" s="224" t="s">
        <v>190</v>
      </c>
      <c r="E157" s="225" t="s">
        <v>1793</v>
      </c>
      <c r="F157" s="226" t="s">
        <v>1794</v>
      </c>
      <c r="G157" s="227" t="s">
        <v>1522</v>
      </c>
      <c r="H157" s="228">
        <v>1</v>
      </c>
      <c r="I157" s="229"/>
      <c r="J157" s="230">
        <f>ROUND(I157*H157,2)</f>
        <v>0</v>
      </c>
      <c r="K157" s="231"/>
      <c r="L157" s="41"/>
      <c r="M157" s="232" t="s">
        <v>1</v>
      </c>
      <c r="N157" s="233" t="s">
        <v>38</v>
      </c>
      <c r="O157" s="88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6" t="s">
        <v>194</v>
      </c>
      <c r="AT157" s="236" t="s">
        <v>190</v>
      </c>
      <c r="AU157" s="236" t="s">
        <v>83</v>
      </c>
      <c r="AY157" s="14" t="s">
        <v>188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4" t="s">
        <v>81</v>
      </c>
      <c r="BK157" s="237">
        <f>ROUND(I157*H157,2)</f>
        <v>0</v>
      </c>
      <c r="BL157" s="14" t="s">
        <v>194</v>
      </c>
      <c r="BM157" s="236" t="s">
        <v>294</v>
      </c>
    </row>
    <row r="158" s="2" customFormat="1" ht="14.4" customHeight="1">
      <c r="A158" s="35"/>
      <c r="B158" s="36"/>
      <c r="C158" s="224" t="s">
        <v>295</v>
      </c>
      <c r="D158" s="224" t="s">
        <v>190</v>
      </c>
      <c r="E158" s="225" t="s">
        <v>1795</v>
      </c>
      <c r="F158" s="226" t="s">
        <v>1796</v>
      </c>
      <c r="G158" s="227" t="s">
        <v>1522</v>
      </c>
      <c r="H158" s="228">
        <v>2</v>
      </c>
      <c r="I158" s="229"/>
      <c r="J158" s="230">
        <f>ROUND(I158*H158,2)</f>
        <v>0</v>
      </c>
      <c r="K158" s="231"/>
      <c r="L158" s="41"/>
      <c r="M158" s="232" t="s">
        <v>1</v>
      </c>
      <c r="N158" s="233" t="s">
        <v>38</v>
      </c>
      <c r="O158" s="88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194</v>
      </c>
      <c r="AT158" s="236" t="s">
        <v>190</v>
      </c>
      <c r="AU158" s="236" t="s">
        <v>83</v>
      </c>
      <c r="AY158" s="14" t="s">
        <v>188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81</v>
      </c>
      <c r="BK158" s="237">
        <f>ROUND(I158*H158,2)</f>
        <v>0</v>
      </c>
      <c r="BL158" s="14" t="s">
        <v>194</v>
      </c>
      <c r="BM158" s="236" t="s">
        <v>298</v>
      </c>
    </row>
    <row r="159" s="2" customFormat="1" ht="14.4" customHeight="1">
      <c r="A159" s="35"/>
      <c r="B159" s="36"/>
      <c r="C159" s="224" t="s">
        <v>246</v>
      </c>
      <c r="D159" s="224" t="s">
        <v>190</v>
      </c>
      <c r="E159" s="225" t="s">
        <v>1797</v>
      </c>
      <c r="F159" s="226" t="s">
        <v>1798</v>
      </c>
      <c r="G159" s="227" t="s">
        <v>1522</v>
      </c>
      <c r="H159" s="228">
        <v>6</v>
      </c>
      <c r="I159" s="229"/>
      <c r="J159" s="230">
        <f>ROUND(I159*H159,2)</f>
        <v>0</v>
      </c>
      <c r="K159" s="231"/>
      <c r="L159" s="41"/>
      <c r="M159" s="232" t="s">
        <v>1</v>
      </c>
      <c r="N159" s="233" t="s">
        <v>38</v>
      </c>
      <c r="O159" s="88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6" t="s">
        <v>194</v>
      </c>
      <c r="AT159" s="236" t="s">
        <v>190</v>
      </c>
      <c r="AU159" s="236" t="s">
        <v>83</v>
      </c>
      <c r="AY159" s="14" t="s">
        <v>188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4" t="s">
        <v>81</v>
      </c>
      <c r="BK159" s="237">
        <f>ROUND(I159*H159,2)</f>
        <v>0</v>
      </c>
      <c r="BL159" s="14" t="s">
        <v>194</v>
      </c>
      <c r="BM159" s="236" t="s">
        <v>301</v>
      </c>
    </row>
    <row r="160" s="2" customFormat="1" ht="14.4" customHeight="1">
      <c r="A160" s="35"/>
      <c r="B160" s="36"/>
      <c r="C160" s="224" t="s">
        <v>302</v>
      </c>
      <c r="D160" s="224" t="s">
        <v>190</v>
      </c>
      <c r="E160" s="225" t="s">
        <v>1799</v>
      </c>
      <c r="F160" s="226" t="s">
        <v>1800</v>
      </c>
      <c r="G160" s="227" t="s">
        <v>1522</v>
      </c>
      <c r="H160" s="228">
        <v>22</v>
      </c>
      <c r="I160" s="229"/>
      <c r="J160" s="230">
        <f>ROUND(I160*H160,2)</f>
        <v>0</v>
      </c>
      <c r="K160" s="231"/>
      <c r="L160" s="41"/>
      <c r="M160" s="232" t="s">
        <v>1</v>
      </c>
      <c r="N160" s="233" t="s">
        <v>38</v>
      </c>
      <c r="O160" s="88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6" t="s">
        <v>194</v>
      </c>
      <c r="AT160" s="236" t="s">
        <v>190</v>
      </c>
      <c r="AU160" s="236" t="s">
        <v>83</v>
      </c>
      <c r="AY160" s="14" t="s">
        <v>188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4" t="s">
        <v>81</v>
      </c>
      <c r="BK160" s="237">
        <f>ROUND(I160*H160,2)</f>
        <v>0</v>
      </c>
      <c r="BL160" s="14" t="s">
        <v>194</v>
      </c>
      <c r="BM160" s="236" t="s">
        <v>305</v>
      </c>
    </row>
    <row r="161" s="2" customFormat="1" ht="14.4" customHeight="1">
      <c r="A161" s="35"/>
      <c r="B161" s="36"/>
      <c r="C161" s="224" t="s">
        <v>250</v>
      </c>
      <c r="D161" s="224" t="s">
        <v>190</v>
      </c>
      <c r="E161" s="225" t="s">
        <v>1801</v>
      </c>
      <c r="F161" s="226" t="s">
        <v>1802</v>
      </c>
      <c r="G161" s="227" t="s">
        <v>1522</v>
      </c>
      <c r="H161" s="228">
        <v>2</v>
      </c>
      <c r="I161" s="229"/>
      <c r="J161" s="230">
        <f>ROUND(I161*H161,2)</f>
        <v>0</v>
      </c>
      <c r="K161" s="231"/>
      <c r="L161" s="41"/>
      <c r="M161" s="232" t="s">
        <v>1</v>
      </c>
      <c r="N161" s="233" t="s">
        <v>38</v>
      </c>
      <c r="O161" s="88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6" t="s">
        <v>194</v>
      </c>
      <c r="AT161" s="236" t="s">
        <v>190</v>
      </c>
      <c r="AU161" s="236" t="s">
        <v>83</v>
      </c>
      <c r="AY161" s="14" t="s">
        <v>188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4" t="s">
        <v>81</v>
      </c>
      <c r="BK161" s="237">
        <f>ROUND(I161*H161,2)</f>
        <v>0</v>
      </c>
      <c r="BL161" s="14" t="s">
        <v>194</v>
      </c>
      <c r="BM161" s="236" t="s">
        <v>308</v>
      </c>
    </row>
    <row r="162" s="2" customFormat="1" ht="14.4" customHeight="1">
      <c r="A162" s="35"/>
      <c r="B162" s="36"/>
      <c r="C162" s="224" t="s">
        <v>309</v>
      </c>
      <c r="D162" s="224" t="s">
        <v>190</v>
      </c>
      <c r="E162" s="225" t="s">
        <v>1801</v>
      </c>
      <c r="F162" s="226" t="s">
        <v>1802</v>
      </c>
      <c r="G162" s="227" t="s">
        <v>1522</v>
      </c>
      <c r="H162" s="228">
        <v>1</v>
      </c>
      <c r="I162" s="229"/>
      <c r="J162" s="230">
        <f>ROUND(I162*H162,2)</f>
        <v>0</v>
      </c>
      <c r="K162" s="231"/>
      <c r="L162" s="41"/>
      <c r="M162" s="232" t="s">
        <v>1</v>
      </c>
      <c r="N162" s="233" t="s">
        <v>38</v>
      </c>
      <c r="O162" s="88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6" t="s">
        <v>194</v>
      </c>
      <c r="AT162" s="236" t="s">
        <v>190</v>
      </c>
      <c r="AU162" s="236" t="s">
        <v>83</v>
      </c>
      <c r="AY162" s="14" t="s">
        <v>188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4" t="s">
        <v>81</v>
      </c>
      <c r="BK162" s="237">
        <f>ROUND(I162*H162,2)</f>
        <v>0</v>
      </c>
      <c r="BL162" s="14" t="s">
        <v>194</v>
      </c>
      <c r="BM162" s="236" t="s">
        <v>312</v>
      </c>
    </row>
    <row r="163" s="2" customFormat="1" ht="14.4" customHeight="1">
      <c r="A163" s="35"/>
      <c r="B163" s="36"/>
      <c r="C163" s="224" t="s">
        <v>255</v>
      </c>
      <c r="D163" s="224" t="s">
        <v>190</v>
      </c>
      <c r="E163" s="225" t="s">
        <v>1801</v>
      </c>
      <c r="F163" s="226" t="s">
        <v>1802</v>
      </c>
      <c r="G163" s="227" t="s">
        <v>1522</v>
      </c>
      <c r="H163" s="228">
        <v>2</v>
      </c>
      <c r="I163" s="229"/>
      <c r="J163" s="230">
        <f>ROUND(I163*H163,2)</f>
        <v>0</v>
      </c>
      <c r="K163" s="231"/>
      <c r="L163" s="41"/>
      <c r="M163" s="232" t="s">
        <v>1</v>
      </c>
      <c r="N163" s="233" t="s">
        <v>38</v>
      </c>
      <c r="O163" s="88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6" t="s">
        <v>194</v>
      </c>
      <c r="AT163" s="236" t="s">
        <v>190</v>
      </c>
      <c r="AU163" s="236" t="s">
        <v>83</v>
      </c>
      <c r="AY163" s="14" t="s">
        <v>188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4" t="s">
        <v>81</v>
      </c>
      <c r="BK163" s="237">
        <f>ROUND(I163*H163,2)</f>
        <v>0</v>
      </c>
      <c r="BL163" s="14" t="s">
        <v>194</v>
      </c>
      <c r="BM163" s="236" t="s">
        <v>315</v>
      </c>
    </row>
    <row r="164" s="2" customFormat="1" ht="14.4" customHeight="1">
      <c r="A164" s="35"/>
      <c r="B164" s="36"/>
      <c r="C164" s="224" t="s">
        <v>316</v>
      </c>
      <c r="D164" s="224" t="s">
        <v>190</v>
      </c>
      <c r="E164" s="225" t="s">
        <v>1803</v>
      </c>
      <c r="F164" s="226" t="s">
        <v>1804</v>
      </c>
      <c r="G164" s="227" t="s">
        <v>1522</v>
      </c>
      <c r="H164" s="228">
        <v>1</v>
      </c>
      <c r="I164" s="229"/>
      <c r="J164" s="230">
        <f>ROUND(I164*H164,2)</f>
        <v>0</v>
      </c>
      <c r="K164" s="231"/>
      <c r="L164" s="41"/>
      <c r="M164" s="232" t="s">
        <v>1</v>
      </c>
      <c r="N164" s="233" t="s">
        <v>38</v>
      </c>
      <c r="O164" s="88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6" t="s">
        <v>194</v>
      </c>
      <c r="AT164" s="236" t="s">
        <v>190</v>
      </c>
      <c r="AU164" s="236" t="s">
        <v>83</v>
      </c>
      <c r="AY164" s="14" t="s">
        <v>188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4" t="s">
        <v>81</v>
      </c>
      <c r="BK164" s="237">
        <f>ROUND(I164*H164,2)</f>
        <v>0</v>
      </c>
      <c r="BL164" s="14" t="s">
        <v>194</v>
      </c>
      <c r="BM164" s="236" t="s">
        <v>319</v>
      </c>
    </row>
    <row r="165" s="2" customFormat="1" ht="14.4" customHeight="1">
      <c r="A165" s="35"/>
      <c r="B165" s="36"/>
      <c r="C165" s="224" t="s">
        <v>258</v>
      </c>
      <c r="D165" s="224" t="s">
        <v>190</v>
      </c>
      <c r="E165" s="225" t="s">
        <v>1805</v>
      </c>
      <c r="F165" s="226" t="s">
        <v>1806</v>
      </c>
      <c r="G165" s="227" t="s">
        <v>1522</v>
      </c>
      <c r="H165" s="228">
        <v>45</v>
      </c>
      <c r="I165" s="229"/>
      <c r="J165" s="230">
        <f>ROUND(I165*H165,2)</f>
        <v>0</v>
      </c>
      <c r="K165" s="231"/>
      <c r="L165" s="41"/>
      <c r="M165" s="232" t="s">
        <v>1</v>
      </c>
      <c r="N165" s="233" t="s">
        <v>38</v>
      </c>
      <c r="O165" s="88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194</v>
      </c>
      <c r="AT165" s="236" t="s">
        <v>190</v>
      </c>
      <c r="AU165" s="236" t="s">
        <v>83</v>
      </c>
      <c r="AY165" s="14" t="s">
        <v>188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81</v>
      </c>
      <c r="BK165" s="237">
        <f>ROUND(I165*H165,2)</f>
        <v>0</v>
      </c>
      <c r="BL165" s="14" t="s">
        <v>194</v>
      </c>
      <c r="BM165" s="236" t="s">
        <v>322</v>
      </c>
    </row>
    <row r="166" s="2" customFormat="1" ht="14.4" customHeight="1">
      <c r="A166" s="35"/>
      <c r="B166" s="36"/>
      <c r="C166" s="224" t="s">
        <v>323</v>
      </c>
      <c r="D166" s="224" t="s">
        <v>190</v>
      </c>
      <c r="E166" s="225" t="s">
        <v>1807</v>
      </c>
      <c r="F166" s="226" t="s">
        <v>1808</v>
      </c>
      <c r="G166" s="227" t="s">
        <v>1522</v>
      </c>
      <c r="H166" s="228">
        <v>12</v>
      </c>
      <c r="I166" s="229"/>
      <c r="J166" s="230">
        <f>ROUND(I166*H166,2)</f>
        <v>0</v>
      </c>
      <c r="K166" s="231"/>
      <c r="L166" s="41"/>
      <c r="M166" s="232" t="s">
        <v>1</v>
      </c>
      <c r="N166" s="233" t="s">
        <v>38</v>
      </c>
      <c r="O166" s="88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6" t="s">
        <v>194</v>
      </c>
      <c r="AT166" s="236" t="s">
        <v>190</v>
      </c>
      <c r="AU166" s="236" t="s">
        <v>83</v>
      </c>
      <c r="AY166" s="14" t="s">
        <v>188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4" t="s">
        <v>81</v>
      </c>
      <c r="BK166" s="237">
        <f>ROUND(I166*H166,2)</f>
        <v>0</v>
      </c>
      <c r="BL166" s="14" t="s">
        <v>194</v>
      </c>
      <c r="BM166" s="236" t="s">
        <v>326</v>
      </c>
    </row>
    <row r="167" s="2" customFormat="1" ht="14.4" customHeight="1">
      <c r="A167" s="35"/>
      <c r="B167" s="36"/>
      <c r="C167" s="224" t="s">
        <v>262</v>
      </c>
      <c r="D167" s="224" t="s">
        <v>190</v>
      </c>
      <c r="E167" s="225" t="s">
        <v>1809</v>
      </c>
      <c r="F167" s="226" t="s">
        <v>1810</v>
      </c>
      <c r="G167" s="227" t="s">
        <v>235</v>
      </c>
      <c r="H167" s="228">
        <v>20</v>
      </c>
      <c r="I167" s="229"/>
      <c r="J167" s="230">
        <f>ROUND(I167*H167,2)</f>
        <v>0</v>
      </c>
      <c r="K167" s="231"/>
      <c r="L167" s="41"/>
      <c r="M167" s="232" t="s">
        <v>1</v>
      </c>
      <c r="N167" s="233" t="s">
        <v>38</v>
      </c>
      <c r="O167" s="88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6" t="s">
        <v>194</v>
      </c>
      <c r="AT167" s="236" t="s">
        <v>190</v>
      </c>
      <c r="AU167" s="236" t="s">
        <v>83</v>
      </c>
      <c r="AY167" s="14" t="s">
        <v>188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4" t="s">
        <v>81</v>
      </c>
      <c r="BK167" s="237">
        <f>ROUND(I167*H167,2)</f>
        <v>0</v>
      </c>
      <c r="BL167" s="14" t="s">
        <v>194</v>
      </c>
      <c r="BM167" s="236" t="s">
        <v>329</v>
      </c>
    </row>
    <row r="168" s="2" customFormat="1" ht="14.4" customHeight="1">
      <c r="A168" s="35"/>
      <c r="B168" s="36"/>
      <c r="C168" s="224" t="s">
        <v>330</v>
      </c>
      <c r="D168" s="224" t="s">
        <v>190</v>
      </c>
      <c r="E168" s="225" t="s">
        <v>1809</v>
      </c>
      <c r="F168" s="226" t="s">
        <v>1810</v>
      </c>
      <c r="G168" s="227" t="s">
        <v>235</v>
      </c>
      <c r="H168" s="228">
        <v>15</v>
      </c>
      <c r="I168" s="229"/>
      <c r="J168" s="230">
        <f>ROUND(I168*H168,2)</f>
        <v>0</v>
      </c>
      <c r="K168" s="231"/>
      <c r="L168" s="41"/>
      <c r="M168" s="232" t="s">
        <v>1</v>
      </c>
      <c r="N168" s="233" t="s">
        <v>38</v>
      </c>
      <c r="O168" s="88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6" t="s">
        <v>194</v>
      </c>
      <c r="AT168" s="236" t="s">
        <v>190</v>
      </c>
      <c r="AU168" s="236" t="s">
        <v>83</v>
      </c>
      <c r="AY168" s="14" t="s">
        <v>188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4" t="s">
        <v>81</v>
      </c>
      <c r="BK168" s="237">
        <f>ROUND(I168*H168,2)</f>
        <v>0</v>
      </c>
      <c r="BL168" s="14" t="s">
        <v>194</v>
      </c>
      <c r="BM168" s="236" t="s">
        <v>333</v>
      </c>
    </row>
    <row r="169" s="2" customFormat="1" ht="14.4" customHeight="1">
      <c r="A169" s="35"/>
      <c r="B169" s="36"/>
      <c r="C169" s="224" t="s">
        <v>265</v>
      </c>
      <c r="D169" s="224" t="s">
        <v>190</v>
      </c>
      <c r="E169" s="225" t="s">
        <v>1811</v>
      </c>
      <c r="F169" s="226" t="s">
        <v>1812</v>
      </c>
      <c r="G169" s="227" t="s">
        <v>235</v>
      </c>
      <c r="H169" s="228">
        <v>20</v>
      </c>
      <c r="I169" s="229"/>
      <c r="J169" s="230">
        <f>ROUND(I169*H169,2)</f>
        <v>0</v>
      </c>
      <c r="K169" s="231"/>
      <c r="L169" s="41"/>
      <c r="M169" s="232" t="s">
        <v>1</v>
      </c>
      <c r="N169" s="233" t="s">
        <v>38</v>
      </c>
      <c r="O169" s="88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6" t="s">
        <v>194</v>
      </c>
      <c r="AT169" s="236" t="s">
        <v>190</v>
      </c>
      <c r="AU169" s="236" t="s">
        <v>83</v>
      </c>
      <c r="AY169" s="14" t="s">
        <v>188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4" t="s">
        <v>81</v>
      </c>
      <c r="BK169" s="237">
        <f>ROUND(I169*H169,2)</f>
        <v>0</v>
      </c>
      <c r="BL169" s="14" t="s">
        <v>194</v>
      </c>
      <c r="BM169" s="236" t="s">
        <v>336</v>
      </c>
    </row>
    <row r="170" s="2" customFormat="1" ht="14.4" customHeight="1">
      <c r="A170" s="35"/>
      <c r="B170" s="36"/>
      <c r="C170" s="224" t="s">
        <v>337</v>
      </c>
      <c r="D170" s="224" t="s">
        <v>190</v>
      </c>
      <c r="E170" s="225" t="s">
        <v>1813</v>
      </c>
      <c r="F170" s="226" t="s">
        <v>1814</v>
      </c>
      <c r="G170" s="227" t="s">
        <v>235</v>
      </c>
      <c r="H170" s="228">
        <v>20</v>
      </c>
      <c r="I170" s="229"/>
      <c r="J170" s="230">
        <f>ROUND(I170*H170,2)</f>
        <v>0</v>
      </c>
      <c r="K170" s="231"/>
      <c r="L170" s="41"/>
      <c r="M170" s="232" t="s">
        <v>1</v>
      </c>
      <c r="N170" s="233" t="s">
        <v>38</v>
      </c>
      <c r="O170" s="88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6" t="s">
        <v>194</v>
      </c>
      <c r="AT170" s="236" t="s">
        <v>190</v>
      </c>
      <c r="AU170" s="236" t="s">
        <v>83</v>
      </c>
      <c r="AY170" s="14" t="s">
        <v>188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4" t="s">
        <v>81</v>
      </c>
      <c r="BK170" s="237">
        <f>ROUND(I170*H170,2)</f>
        <v>0</v>
      </c>
      <c r="BL170" s="14" t="s">
        <v>194</v>
      </c>
      <c r="BM170" s="236" t="s">
        <v>340</v>
      </c>
    </row>
    <row r="171" s="2" customFormat="1" ht="14.4" customHeight="1">
      <c r="A171" s="35"/>
      <c r="B171" s="36"/>
      <c r="C171" s="224" t="s">
        <v>268</v>
      </c>
      <c r="D171" s="224" t="s">
        <v>190</v>
      </c>
      <c r="E171" s="225" t="s">
        <v>1813</v>
      </c>
      <c r="F171" s="226" t="s">
        <v>1814</v>
      </c>
      <c r="G171" s="227" t="s">
        <v>235</v>
      </c>
      <c r="H171" s="228">
        <v>350</v>
      </c>
      <c r="I171" s="229"/>
      <c r="J171" s="230">
        <f>ROUND(I171*H171,2)</f>
        <v>0</v>
      </c>
      <c r="K171" s="231"/>
      <c r="L171" s="41"/>
      <c r="M171" s="232" t="s">
        <v>1</v>
      </c>
      <c r="N171" s="233" t="s">
        <v>38</v>
      </c>
      <c r="O171" s="88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6" t="s">
        <v>194</v>
      </c>
      <c r="AT171" s="236" t="s">
        <v>190</v>
      </c>
      <c r="AU171" s="236" t="s">
        <v>83</v>
      </c>
      <c r="AY171" s="14" t="s">
        <v>188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4" t="s">
        <v>81</v>
      </c>
      <c r="BK171" s="237">
        <f>ROUND(I171*H171,2)</f>
        <v>0</v>
      </c>
      <c r="BL171" s="14" t="s">
        <v>194</v>
      </c>
      <c r="BM171" s="236" t="s">
        <v>343</v>
      </c>
    </row>
    <row r="172" s="2" customFormat="1" ht="14.4" customHeight="1">
      <c r="A172" s="35"/>
      <c r="B172" s="36"/>
      <c r="C172" s="224" t="s">
        <v>344</v>
      </c>
      <c r="D172" s="224" t="s">
        <v>190</v>
      </c>
      <c r="E172" s="225" t="s">
        <v>1813</v>
      </c>
      <c r="F172" s="226" t="s">
        <v>1814</v>
      </c>
      <c r="G172" s="227" t="s">
        <v>235</v>
      </c>
      <c r="H172" s="228">
        <v>380</v>
      </c>
      <c r="I172" s="229"/>
      <c r="J172" s="230">
        <f>ROUND(I172*H172,2)</f>
        <v>0</v>
      </c>
      <c r="K172" s="231"/>
      <c r="L172" s="41"/>
      <c r="M172" s="232" t="s">
        <v>1</v>
      </c>
      <c r="N172" s="233" t="s">
        <v>38</v>
      </c>
      <c r="O172" s="88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6" t="s">
        <v>194</v>
      </c>
      <c r="AT172" s="236" t="s">
        <v>190</v>
      </c>
      <c r="AU172" s="236" t="s">
        <v>83</v>
      </c>
      <c r="AY172" s="14" t="s">
        <v>188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4" t="s">
        <v>81</v>
      </c>
      <c r="BK172" s="237">
        <f>ROUND(I172*H172,2)</f>
        <v>0</v>
      </c>
      <c r="BL172" s="14" t="s">
        <v>194</v>
      </c>
      <c r="BM172" s="236" t="s">
        <v>347</v>
      </c>
    </row>
    <row r="173" s="2" customFormat="1" ht="14.4" customHeight="1">
      <c r="A173" s="35"/>
      <c r="B173" s="36"/>
      <c r="C173" s="224" t="s">
        <v>271</v>
      </c>
      <c r="D173" s="224" t="s">
        <v>190</v>
      </c>
      <c r="E173" s="225" t="s">
        <v>1813</v>
      </c>
      <c r="F173" s="226" t="s">
        <v>1814</v>
      </c>
      <c r="G173" s="227" t="s">
        <v>235</v>
      </c>
      <c r="H173" s="228">
        <v>75</v>
      </c>
      <c r="I173" s="229"/>
      <c r="J173" s="230">
        <f>ROUND(I173*H173,2)</f>
        <v>0</v>
      </c>
      <c r="K173" s="231"/>
      <c r="L173" s="41"/>
      <c r="M173" s="232" t="s">
        <v>1</v>
      </c>
      <c r="N173" s="233" t="s">
        <v>38</v>
      </c>
      <c r="O173" s="88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6" t="s">
        <v>194</v>
      </c>
      <c r="AT173" s="236" t="s">
        <v>190</v>
      </c>
      <c r="AU173" s="236" t="s">
        <v>83</v>
      </c>
      <c r="AY173" s="14" t="s">
        <v>188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4" t="s">
        <v>81</v>
      </c>
      <c r="BK173" s="237">
        <f>ROUND(I173*H173,2)</f>
        <v>0</v>
      </c>
      <c r="BL173" s="14" t="s">
        <v>194</v>
      </c>
      <c r="BM173" s="236" t="s">
        <v>350</v>
      </c>
    </row>
    <row r="174" s="2" customFormat="1" ht="14.4" customHeight="1">
      <c r="A174" s="35"/>
      <c r="B174" s="36"/>
      <c r="C174" s="224" t="s">
        <v>352</v>
      </c>
      <c r="D174" s="224" t="s">
        <v>190</v>
      </c>
      <c r="E174" s="225" t="s">
        <v>1811</v>
      </c>
      <c r="F174" s="226" t="s">
        <v>1812</v>
      </c>
      <c r="G174" s="227" t="s">
        <v>235</v>
      </c>
      <c r="H174" s="228">
        <v>20</v>
      </c>
      <c r="I174" s="229"/>
      <c r="J174" s="230">
        <f>ROUND(I174*H174,2)</f>
        <v>0</v>
      </c>
      <c r="K174" s="231"/>
      <c r="L174" s="41"/>
      <c r="M174" s="232" t="s">
        <v>1</v>
      </c>
      <c r="N174" s="233" t="s">
        <v>38</v>
      </c>
      <c r="O174" s="88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6" t="s">
        <v>194</v>
      </c>
      <c r="AT174" s="236" t="s">
        <v>190</v>
      </c>
      <c r="AU174" s="236" t="s">
        <v>83</v>
      </c>
      <c r="AY174" s="14" t="s">
        <v>188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4" t="s">
        <v>81</v>
      </c>
      <c r="BK174" s="237">
        <f>ROUND(I174*H174,2)</f>
        <v>0</v>
      </c>
      <c r="BL174" s="14" t="s">
        <v>194</v>
      </c>
      <c r="BM174" s="236" t="s">
        <v>355</v>
      </c>
    </row>
    <row r="175" s="2" customFormat="1" ht="14.4" customHeight="1">
      <c r="A175" s="35"/>
      <c r="B175" s="36"/>
      <c r="C175" s="224" t="s">
        <v>275</v>
      </c>
      <c r="D175" s="224" t="s">
        <v>190</v>
      </c>
      <c r="E175" s="225" t="s">
        <v>1752</v>
      </c>
      <c r="F175" s="226" t="s">
        <v>1753</v>
      </c>
      <c r="G175" s="227" t="s">
        <v>1751</v>
      </c>
      <c r="H175" s="257"/>
      <c r="I175" s="229"/>
      <c r="J175" s="230">
        <f>ROUND(I175*H175,2)</f>
        <v>0</v>
      </c>
      <c r="K175" s="231"/>
      <c r="L175" s="41"/>
      <c r="M175" s="232" t="s">
        <v>1</v>
      </c>
      <c r="N175" s="233" t="s">
        <v>38</v>
      </c>
      <c r="O175" s="88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6" t="s">
        <v>194</v>
      </c>
      <c r="AT175" s="236" t="s">
        <v>190</v>
      </c>
      <c r="AU175" s="236" t="s">
        <v>83</v>
      </c>
      <c r="AY175" s="14" t="s">
        <v>188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4" t="s">
        <v>81</v>
      </c>
      <c r="BK175" s="237">
        <f>ROUND(I175*H175,2)</f>
        <v>0</v>
      </c>
      <c r="BL175" s="14" t="s">
        <v>194</v>
      </c>
      <c r="BM175" s="236" t="s">
        <v>358</v>
      </c>
    </row>
    <row r="176" s="2" customFormat="1" ht="14.4" customHeight="1">
      <c r="A176" s="35"/>
      <c r="B176" s="36"/>
      <c r="C176" s="224" t="s">
        <v>359</v>
      </c>
      <c r="D176" s="224" t="s">
        <v>190</v>
      </c>
      <c r="E176" s="225" t="s">
        <v>1754</v>
      </c>
      <c r="F176" s="226" t="s">
        <v>1755</v>
      </c>
      <c r="G176" s="227" t="s">
        <v>1751</v>
      </c>
      <c r="H176" s="257"/>
      <c r="I176" s="229"/>
      <c r="J176" s="230">
        <f>ROUND(I176*H176,2)</f>
        <v>0</v>
      </c>
      <c r="K176" s="231"/>
      <c r="L176" s="41"/>
      <c r="M176" s="232" t="s">
        <v>1</v>
      </c>
      <c r="N176" s="233" t="s">
        <v>38</v>
      </c>
      <c r="O176" s="88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6" t="s">
        <v>194</v>
      </c>
      <c r="AT176" s="236" t="s">
        <v>190</v>
      </c>
      <c r="AU176" s="236" t="s">
        <v>83</v>
      </c>
      <c r="AY176" s="14" t="s">
        <v>188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4" t="s">
        <v>81</v>
      </c>
      <c r="BK176" s="237">
        <f>ROUND(I176*H176,2)</f>
        <v>0</v>
      </c>
      <c r="BL176" s="14" t="s">
        <v>194</v>
      </c>
      <c r="BM176" s="236" t="s">
        <v>362</v>
      </c>
    </row>
    <row r="177" s="12" customFormat="1" ht="22.8" customHeight="1">
      <c r="A177" s="12"/>
      <c r="B177" s="208"/>
      <c r="C177" s="209"/>
      <c r="D177" s="210" t="s">
        <v>72</v>
      </c>
      <c r="E177" s="222" t="s">
        <v>1815</v>
      </c>
      <c r="F177" s="222" t="s">
        <v>1816</v>
      </c>
      <c r="G177" s="209"/>
      <c r="H177" s="209"/>
      <c r="I177" s="212"/>
      <c r="J177" s="223">
        <f>BK177</f>
        <v>0</v>
      </c>
      <c r="K177" s="209"/>
      <c r="L177" s="214"/>
      <c r="M177" s="215"/>
      <c r="N177" s="216"/>
      <c r="O177" s="216"/>
      <c r="P177" s="217">
        <f>SUM(P178:P180)</f>
        <v>0</v>
      </c>
      <c r="Q177" s="216"/>
      <c r="R177" s="217">
        <f>SUM(R178:R180)</f>
        <v>0</v>
      </c>
      <c r="S177" s="216"/>
      <c r="T177" s="218">
        <f>SUM(T178:T180)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9" t="s">
        <v>81</v>
      </c>
      <c r="AT177" s="220" t="s">
        <v>72</v>
      </c>
      <c r="AU177" s="220" t="s">
        <v>81</v>
      </c>
      <c r="AY177" s="219" t="s">
        <v>188</v>
      </c>
      <c r="BK177" s="221">
        <f>SUM(BK178:BK180)</f>
        <v>0</v>
      </c>
    </row>
    <row r="178" s="2" customFormat="1" ht="14.4" customHeight="1">
      <c r="A178" s="35"/>
      <c r="B178" s="36"/>
      <c r="C178" s="224" t="s">
        <v>278</v>
      </c>
      <c r="D178" s="224" t="s">
        <v>190</v>
      </c>
      <c r="E178" s="225" t="s">
        <v>1817</v>
      </c>
      <c r="F178" s="226" t="s">
        <v>1818</v>
      </c>
      <c r="G178" s="227" t="s">
        <v>401</v>
      </c>
      <c r="H178" s="228">
        <v>10</v>
      </c>
      <c r="I178" s="229"/>
      <c r="J178" s="230">
        <f>ROUND(I178*H178,2)</f>
        <v>0</v>
      </c>
      <c r="K178" s="231"/>
      <c r="L178" s="41"/>
      <c r="M178" s="232" t="s">
        <v>1</v>
      </c>
      <c r="N178" s="233" t="s">
        <v>38</v>
      </c>
      <c r="O178" s="88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6" t="s">
        <v>194</v>
      </c>
      <c r="AT178" s="236" t="s">
        <v>190</v>
      </c>
      <c r="AU178" s="236" t="s">
        <v>83</v>
      </c>
      <c r="AY178" s="14" t="s">
        <v>188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4" t="s">
        <v>81</v>
      </c>
      <c r="BK178" s="237">
        <f>ROUND(I178*H178,2)</f>
        <v>0</v>
      </c>
      <c r="BL178" s="14" t="s">
        <v>194</v>
      </c>
      <c r="BM178" s="236" t="s">
        <v>365</v>
      </c>
    </row>
    <row r="179" s="2" customFormat="1" ht="14.4" customHeight="1">
      <c r="A179" s="35"/>
      <c r="B179" s="36"/>
      <c r="C179" s="224" t="s">
        <v>367</v>
      </c>
      <c r="D179" s="224" t="s">
        <v>190</v>
      </c>
      <c r="E179" s="225" t="s">
        <v>1752</v>
      </c>
      <c r="F179" s="226" t="s">
        <v>1753</v>
      </c>
      <c r="G179" s="227" t="s">
        <v>1751</v>
      </c>
      <c r="H179" s="257"/>
      <c r="I179" s="229"/>
      <c r="J179" s="230">
        <f>ROUND(I179*H179,2)</f>
        <v>0</v>
      </c>
      <c r="K179" s="231"/>
      <c r="L179" s="41"/>
      <c r="M179" s="232" t="s">
        <v>1</v>
      </c>
      <c r="N179" s="233" t="s">
        <v>38</v>
      </c>
      <c r="O179" s="88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6" t="s">
        <v>194</v>
      </c>
      <c r="AT179" s="236" t="s">
        <v>190</v>
      </c>
      <c r="AU179" s="236" t="s">
        <v>83</v>
      </c>
      <c r="AY179" s="14" t="s">
        <v>188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4" t="s">
        <v>81</v>
      </c>
      <c r="BK179" s="237">
        <f>ROUND(I179*H179,2)</f>
        <v>0</v>
      </c>
      <c r="BL179" s="14" t="s">
        <v>194</v>
      </c>
      <c r="BM179" s="236" t="s">
        <v>370</v>
      </c>
    </row>
    <row r="180" s="2" customFormat="1" ht="14.4" customHeight="1">
      <c r="A180" s="35"/>
      <c r="B180" s="36"/>
      <c r="C180" s="224" t="s">
        <v>282</v>
      </c>
      <c r="D180" s="224" t="s">
        <v>190</v>
      </c>
      <c r="E180" s="225" t="s">
        <v>1754</v>
      </c>
      <c r="F180" s="226" t="s">
        <v>1755</v>
      </c>
      <c r="G180" s="227" t="s">
        <v>1751</v>
      </c>
      <c r="H180" s="257"/>
      <c r="I180" s="229"/>
      <c r="J180" s="230">
        <f>ROUND(I180*H180,2)</f>
        <v>0</v>
      </c>
      <c r="K180" s="231"/>
      <c r="L180" s="41"/>
      <c r="M180" s="232" t="s">
        <v>1</v>
      </c>
      <c r="N180" s="233" t="s">
        <v>38</v>
      </c>
      <c r="O180" s="88"/>
      <c r="P180" s="234">
        <f>O180*H180</f>
        <v>0</v>
      </c>
      <c r="Q180" s="234">
        <v>0</v>
      </c>
      <c r="R180" s="234">
        <f>Q180*H180</f>
        <v>0</v>
      </c>
      <c r="S180" s="234">
        <v>0</v>
      </c>
      <c r="T180" s="23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6" t="s">
        <v>194</v>
      </c>
      <c r="AT180" s="236" t="s">
        <v>190</v>
      </c>
      <c r="AU180" s="236" t="s">
        <v>83</v>
      </c>
      <c r="AY180" s="14" t="s">
        <v>188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4" t="s">
        <v>81</v>
      </c>
      <c r="BK180" s="237">
        <f>ROUND(I180*H180,2)</f>
        <v>0</v>
      </c>
      <c r="BL180" s="14" t="s">
        <v>194</v>
      </c>
      <c r="BM180" s="236" t="s">
        <v>373</v>
      </c>
    </row>
    <row r="181" s="12" customFormat="1" ht="22.8" customHeight="1">
      <c r="A181" s="12"/>
      <c r="B181" s="208"/>
      <c r="C181" s="209"/>
      <c r="D181" s="210" t="s">
        <v>72</v>
      </c>
      <c r="E181" s="222" t="s">
        <v>1819</v>
      </c>
      <c r="F181" s="222" t="s">
        <v>1820</v>
      </c>
      <c r="G181" s="209"/>
      <c r="H181" s="209"/>
      <c r="I181" s="212"/>
      <c r="J181" s="223">
        <f>BK181</f>
        <v>0</v>
      </c>
      <c r="K181" s="209"/>
      <c r="L181" s="214"/>
      <c r="M181" s="215"/>
      <c r="N181" s="216"/>
      <c r="O181" s="216"/>
      <c r="P181" s="217">
        <f>SUM(P182:P189)</f>
        <v>0</v>
      </c>
      <c r="Q181" s="216"/>
      <c r="R181" s="217">
        <f>SUM(R182:R189)</f>
        <v>0</v>
      </c>
      <c r="S181" s="216"/>
      <c r="T181" s="218">
        <f>SUM(T182:T189)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9" t="s">
        <v>81</v>
      </c>
      <c r="AT181" s="220" t="s">
        <v>72</v>
      </c>
      <c r="AU181" s="220" t="s">
        <v>81</v>
      </c>
      <c r="AY181" s="219" t="s">
        <v>188</v>
      </c>
      <c r="BK181" s="221">
        <f>SUM(BK182:BK189)</f>
        <v>0</v>
      </c>
    </row>
    <row r="182" s="2" customFormat="1" ht="14.4" customHeight="1">
      <c r="A182" s="35"/>
      <c r="B182" s="36"/>
      <c r="C182" s="224" t="s">
        <v>374</v>
      </c>
      <c r="D182" s="224" t="s">
        <v>190</v>
      </c>
      <c r="E182" s="225" t="s">
        <v>1821</v>
      </c>
      <c r="F182" s="226" t="s">
        <v>1822</v>
      </c>
      <c r="G182" s="227" t="s">
        <v>1522</v>
      </c>
      <c r="H182" s="228">
        <v>2</v>
      </c>
      <c r="I182" s="229"/>
      <c r="J182" s="230">
        <f>ROUND(I182*H182,2)</f>
        <v>0</v>
      </c>
      <c r="K182" s="231"/>
      <c r="L182" s="41"/>
      <c r="M182" s="232" t="s">
        <v>1</v>
      </c>
      <c r="N182" s="233" t="s">
        <v>38</v>
      </c>
      <c r="O182" s="88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6" t="s">
        <v>194</v>
      </c>
      <c r="AT182" s="236" t="s">
        <v>190</v>
      </c>
      <c r="AU182" s="236" t="s">
        <v>83</v>
      </c>
      <c r="AY182" s="14" t="s">
        <v>188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4" t="s">
        <v>81</v>
      </c>
      <c r="BK182" s="237">
        <f>ROUND(I182*H182,2)</f>
        <v>0</v>
      </c>
      <c r="BL182" s="14" t="s">
        <v>194</v>
      </c>
      <c r="BM182" s="236" t="s">
        <v>377</v>
      </c>
    </row>
    <row r="183" s="2" customFormat="1" ht="14.4" customHeight="1">
      <c r="A183" s="35"/>
      <c r="B183" s="36"/>
      <c r="C183" s="224" t="s">
        <v>285</v>
      </c>
      <c r="D183" s="224" t="s">
        <v>190</v>
      </c>
      <c r="E183" s="225" t="s">
        <v>1821</v>
      </c>
      <c r="F183" s="226" t="s">
        <v>1822</v>
      </c>
      <c r="G183" s="227" t="s">
        <v>1522</v>
      </c>
      <c r="H183" s="228">
        <v>1</v>
      </c>
      <c r="I183" s="229"/>
      <c r="J183" s="230">
        <f>ROUND(I183*H183,2)</f>
        <v>0</v>
      </c>
      <c r="K183" s="231"/>
      <c r="L183" s="41"/>
      <c r="M183" s="232" t="s">
        <v>1</v>
      </c>
      <c r="N183" s="233" t="s">
        <v>38</v>
      </c>
      <c r="O183" s="88"/>
      <c r="P183" s="234">
        <f>O183*H183</f>
        <v>0</v>
      </c>
      <c r="Q183" s="234">
        <v>0</v>
      </c>
      <c r="R183" s="234">
        <f>Q183*H183</f>
        <v>0</v>
      </c>
      <c r="S183" s="234">
        <v>0</v>
      </c>
      <c r="T183" s="23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6" t="s">
        <v>194</v>
      </c>
      <c r="AT183" s="236" t="s">
        <v>190</v>
      </c>
      <c r="AU183" s="236" t="s">
        <v>83</v>
      </c>
      <c r="AY183" s="14" t="s">
        <v>188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4" t="s">
        <v>81</v>
      </c>
      <c r="BK183" s="237">
        <f>ROUND(I183*H183,2)</f>
        <v>0</v>
      </c>
      <c r="BL183" s="14" t="s">
        <v>194</v>
      </c>
      <c r="BM183" s="236" t="s">
        <v>380</v>
      </c>
    </row>
    <row r="184" s="2" customFormat="1" ht="14.4" customHeight="1">
      <c r="A184" s="35"/>
      <c r="B184" s="36"/>
      <c r="C184" s="224" t="s">
        <v>381</v>
      </c>
      <c r="D184" s="224" t="s">
        <v>190</v>
      </c>
      <c r="E184" s="225" t="s">
        <v>1821</v>
      </c>
      <c r="F184" s="226" t="s">
        <v>1822</v>
      </c>
      <c r="G184" s="227" t="s">
        <v>1522</v>
      </c>
      <c r="H184" s="228">
        <v>2</v>
      </c>
      <c r="I184" s="229"/>
      <c r="J184" s="230">
        <f>ROUND(I184*H184,2)</f>
        <v>0</v>
      </c>
      <c r="K184" s="231"/>
      <c r="L184" s="41"/>
      <c r="M184" s="232" t="s">
        <v>1</v>
      </c>
      <c r="N184" s="233" t="s">
        <v>38</v>
      </c>
      <c r="O184" s="88"/>
      <c r="P184" s="234">
        <f>O184*H184</f>
        <v>0</v>
      </c>
      <c r="Q184" s="234">
        <v>0</v>
      </c>
      <c r="R184" s="234">
        <f>Q184*H184</f>
        <v>0</v>
      </c>
      <c r="S184" s="234">
        <v>0</v>
      </c>
      <c r="T184" s="23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6" t="s">
        <v>194</v>
      </c>
      <c r="AT184" s="236" t="s">
        <v>190</v>
      </c>
      <c r="AU184" s="236" t="s">
        <v>83</v>
      </c>
      <c r="AY184" s="14" t="s">
        <v>188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4" t="s">
        <v>81</v>
      </c>
      <c r="BK184" s="237">
        <f>ROUND(I184*H184,2)</f>
        <v>0</v>
      </c>
      <c r="BL184" s="14" t="s">
        <v>194</v>
      </c>
      <c r="BM184" s="236" t="s">
        <v>384</v>
      </c>
    </row>
    <row r="185" s="2" customFormat="1" ht="14.4" customHeight="1">
      <c r="A185" s="35"/>
      <c r="B185" s="36"/>
      <c r="C185" s="224" t="s">
        <v>290</v>
      </c>
      <c r="D185" s="224" t="s">
        <v>190</v>
      </c>
      <c r="E185" s="225" t="s">
        <v>1823</v>
      </c>
      <c r="F185" s="226" t="s">
        <v>1824</v>
      </c>
      <c r="G185" s="227" t="s">
        <v>1522</v>
      </c>
      <c r="H185" s="228">
        <v>1</v>
      </c>
      <c r="I185" s="229"/>
      <c r="J185" s="230">
        <f>ROUND(I185*H185,2)</f>
        <v>0</v>
      </c>
      <c r="K185" s="231"/>
      <c r="L185" s="41"/>
      <c r="M185" s="232" t="s">
        <v>1</v>
      </c>
      <c r="N185" s="233" t="s">
        <v>38</v>
      </c>
      <c r="O185" s="88"/>
      <c r="P185" s="234">
        <f>O185*H185</f>
        <v>0</v>
      </c>
      <c r="Q185" s="234">
        <v>0</v>
      </c>
      <c r="R185" s="234">
        <f>Q185*H185</f>
        <v>0</v>
      </c>
      <c r="S185" s="234">
        <v>0</v>
      </c>
      <c r="T185" s="23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6" t="s">
        <v>194</v>
      </c>
      <c r="AT185" s="236" t="s">
        <v>190</v>
      </c>
      <c r="AU185" s="236" t="s">
        <v>83</v>
      </c>
      <c r="AY185" s="14" t="s">
        <v>188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4" t="s">
        <v>81</v>
      </c>
      <c r="BK185" s="237">
        <f>ROUND(I185*H185,2)</f>
        <v>0</v>
      </c>
      <c r="BL185" s="14" t="s">
        <v>194</v>
      </c>
      <c r="BM185" s="236" t="s">
        <v>387</v>
      </c>
    </row>
    <row r="186" s="2" customFormat="1" ht="14.4" customHeight="1">
      <c r="A186" s="35"/>
      <c r="B186" s="36"/>
      <c r="C186" s="224" t="s">
        <v>388</v>
      </c>
      <c r="D186" s="224" t="s">
        <v>190</v>
      </c>
      <c r="E186" s="225" t="s">
        <v>1825</v>
      </c>
      <c r="F186" s="226" t="s">
        <v>1826</v>
      </c>
      <c r="G186" s="227" t="s">
        <v>235</v>
      </c>
      <c r="H186" s="228">
        <v>150</v>
      </c>
      <c r="I186" s="229"/>
      <c r="J186" s="230">
        <f>ROUND(I186*H186,2)</f>
        <v>0</v>
      </c>
      <c r="K186" s="231"/>
      <c r="L186" s="41"/>
      <c r="M186" s="232" t="s">
        <v>1</v>
      </c>
      <c r="N186" s="233" t="s">
        <v>38</v>
      </c>
      <c r="O186" s="88"/>
      <c r="P186" s="234">
        <f>O186*H186</f>
        <v>0</v>
      </c>
      <c r="Q186" s="234">
        <v>0</v>
      </c>
      <c r="R186" s="234">
        <f>Q186*H186</f>
        <v>0</v>
      </c>
      <c r="S186" s="234">
        <v>0</v>
      </c>
      <c r="T186" s="23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6" t="s">
        <v>194</v>
      </c>
      <c r="AT186" s="236" t="s">
        <v>190</v>
      </c>
      <c r="AU186" s="236" t="s">
        <v>83</v>
      </c>
      <c r="AY186" s="14" t="s">
        <v>188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4" t="s">
        <v>81</v>
      </c>
      <c r="BK186" s="237">
        <f>ROUND(I186*H186,2)</f>
        <v>0</v>
      </c>
      <c r="BL186" s="14" t="s">
        <v>194</v>
      </c>
      <c r="BM186" s="236" t="s">
        <v>391</v>
      </c>
    </row>
    <row r="187" s="2" customFormat="1" ht="14.4" customHeight="1">
      <c r="A187" s="35"/>
      <c r="B187" s="36"/>
      <c r="C187" s="224" t="s">
        <v>294</v>
      </c>
      <c r="D187" s="224" t="s">
        <v>190</v>
      </c>
      <c r="E187" s="225" t="s">
        <v>1827</v>
      </c>
      <c r="F187" s="226" t="s">
        <v>1828</v>
      </c>
      <c r="G187" s="227" t="s">
        <v>1522</v>
      </c>
      <c r="H187" s="228">
        <v>8</v>
      </c>
      <c r="I187" s="229"/>
      <c r="J187" s="230">
        <f>ROUND(I187*H187,2)</f>
        <v>0</v>
      </c>
      <c r="K187" s="231"/>
      <c r="L187" s="41"/>
      <c r="M187" s="232" t="s">
        <v>1</v>
      </c>
      <c r="N187" s="233" t="s">
        <v>38</v>
      </c>
      <c r="O187" s="88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6" t="s">
        <v>194</v>
      </c>
      <c r="AT187" s="236" t="s">
        <v>190</v>
      </c>
      <c r="AU187" s="236" t="s">
        <v>83</v>
      </c>
      <c r="AY187" s="14" t="s">
        <v>188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4" t="s">
        <v>81</v>
      </c>
      <c r="BK187" s="237">
        <f>ROUND(I187*H187,2)</f>
        <v>0</v>
      </c>
      <c r="BL187" s="14" t="s">
        <v>194</v>
      </c>
      <c r="BM187" s="236" t="s">
        <v>394</v>
      </c>
    </row>
    <row r="188" s="2" customFormat="1" ht="14.4" customHeight="1">
      <c r="A188" s="35"/>
      <c r="B188" s="36"/>
      <c r="C188" s="224" t="s">
        <v>395</v>
      </c>
      <c r="D188" s="224" t="s">
        <v>190</v>
      </c>
      <c r="E188" s="225" t="s">
        <v>1752</v>
      </c>
      <c r="F188" s="226" t="s">
        <v>1753</v>
      </c>
      <c r="G188" s="227" t="s">
        <v>1751</v>
      </c>
      <c r="H188" s="257"/>
      <c r="I188" s="229"/>
      <c r="J188" s="230">
        <f>ROUND(I188*H188,2)</f>
        <v>0</v>
      </c>
      <c r="K188" s="231"/>
      <c r="L188" s="41"/>
      <c r="M188" s="232" t="s">
        <v>1</v>
      </c>
      <c r="N188" s="233" t="s">
        <v>38</v>
      </c>
      <c r="O188" s="88"/>
      <c r="P188" s="234">
        <f>O188*H188</f>
        <v>0</v>
      </c>
      <c r="Q188" s="234">
        <v>0</v>
      </c>
      <c r="R188" s="234">
        <f>Q188*H188</f>
        <v>0</v>
      </c>
      <c r="S188" s="234">
        <v>0</v>
      </c>
      <c r="T188" s="23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6" t="s">
        <v>194</v>
      </c>
      <c r="AT188" s="236" t="s">
        <v>190</v>
      </c>
      <c r="AU188" s="236" t="s">
        <v>83</v>
      </c>
      <c r="AY188" s="14" t="s">
        <v>188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4" t="s">
        <v>81</v>
      </c>
      <c r="BK188" s="237">
        <f>ROUND(I188*H188,2)</f>
        <v>0</v>
      </c>
      <c r="BL188" s="14" t="s">
        <v>194</v>
      </c>
      <c r="BM188" s="236" t="s">
        <v>398</v>
      </c>
    </row>
    <row r="189" s="2" customFormat="1" ht="14.4" customHeight="1">
      <c r="A189" s="35"/>
      <c r="B189" s="36"/>
      <c r="C189" s="224" t="s">
        <v>298</v>
      </c>
      <c r="D189" s="224" t="s">
        <v>190</v>
      </c>
      <c r="E189" s="225" t="s">
        <v>1754</v>
      </c>
      <c r="F189" s="226" t="s">
        <v>1755</v>
      </c>
      <c r="G189" s="227" t="s">
        <v>1751</v>
      </c>
      <c r="H189" s="257"/>
      <c r="I189" s="229"/>
      <c r="J189" s="230">
        <f>ROUND(I189*H189,2)</f>
        <v>0</v>
      </c>
      <c r="K189" s="231"/>
      <c r="L189" s="41"/>
      <c r="M189" s="232" t="s">
        <v>1</v>
      </c>
      <c r="N189" s="233" t="s">
        <v>38</v>
      </c>
      <c r="O189" s="88"/>
      <c r="P189" s="234">
        <f>O189*H189</f>
        <v>0</v>
      </c>
      <c r="Q189" s="234">
        <v>0</v>
      </c>
      <c r="R189" s="234">
        <f>Q189*H189</f>
        <v>0</v>
      </c>
      <c r="S189" s="234">
        <v>0</v>
      </c>
      <c r="T189" s="23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6" t="s">
        <v>194</v>
      </c>
      <c r="AT189" s="236" t="s">
        <v>190</v>
      </c>
      <c r="AU189" s="236" t="s">
        <v>83</v>
      </c>
      <c r="AY189" s="14" t="s">
        <v>188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4" t="s">
        <v>81</v>
      </c>
      <c r="BK189" s="237">
        <f>ROUND(I189*H189,2)</f>
        <v>0</v>
      </c>
      <c r="BL189" s="14" t="s">
        <v>194</v>
      </c>
      <c r="BM189" s="236" t="s">
        <v>402</v>
      </c>
    </row>
    <row r="190" s="12" customFormat="1" ht="22.8" customHeight="1">
      <c r="A190" s="12"/>
      <c r="B190" s="208"/>
      <c r="C190" s="209"/>
      <c r="D190" s="210" t="s">
        <v>72</v>
      </c>
      <c r="E190" s="222" t="s">
        <v>1829</v>
      </c>
      <c r="F190" s="222" t="s">
        <v>1830</v>
      </c>
      <c r="G190" s="209"/>
      <c r="H190" s="209"/>
      <c r="I190" s="212"/>
      <c r="J190" s="223">
        <f>BK190</f>
        <v>0</v>
      </c>
      <c r="K190" s="209"/>
      <c r="L190" s="214"/>
      <c r="M190" s="215"/>
      <c r="N190" s="216"/>
      <c r="O190" s="216"/>
      <c r="P190" s="217">
        <f>SUM(P191:P206)</f>
        <v>0</v>
      </c>
      <c r="Q190" s="216"/>
      <c r="R190" s="217">
        <f>SUM(R191:R206)</f>
        <v>0</v>
      </c>
      <c r="S190" s="216"/>
      <c r="T190" s="218">
        <f>SUM(T191:T206)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9" t="s">
        <v>81</v>
      </c>
      <c r="AT190" s="220" t="s">
        <v>72</v>
      </c>
      <c r="AU190" s="220" t="s">
        <v>81</v>
      </c>
      <c r="AY190" s="219" t="s">
        <v>188</v>
      </c>
      <c r="BK190" s="221">
        <f>SUM(BK191:BK206)</f>
        <v>0</v>
      </c>
    </row>
    <row r="191" s="2" customFormat="1" ht="14.4" customHeight="1">
      <c r="A191" s="35"/>
      <c r="B191" s="36"/>
      <c r="C191" s="238" t="s">
        <v>403</v>
      </c>
      <c r="D191" s="238" t="s">
        <v>216</v>
      </c>
      <c r="E191" s="239" t="s">
        <v>1831</v>
      </c>
      <c r="F191" s="240" t="s">
        <v>1832</v>
      </c>
      <c r="G191" s="241" t="s">
        <v>1522</v>
      </c>
      <c r="H191" s="242">
        <v>1</v>
      </c>
      <c r="I191" s="243"/>
      <c r="J191" s="244">
        <f>ROUND(I191*H191,2)</f>
        <v>0</v>
      </c>
      <c r="K191" s="245"/>
      <c r="L191" s="246"/>
      <c r="M191" s="247" t="s">
        <v>1</v>
      </c>
      <c r="N191" s="248" t="s">
        <v>38</v>
      </c>
      <c r="O191" s="88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6" t="s">
        <v>203</v>
      </c>
      <c r="AT191" s="236" t="s">
        <v>216</v>
      </c>
      <c r="AU191" s="236" t="s">
        <v>83</v>
      </c>
      <c r="AY191" s="14" t="s">
        <v>188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4" t="s">
        <v>81</v>
      </c>
      <c r="BK191" s="237">
        <f>ROUND(I191*H191,2)</f>
        <v>0</v>
      </c>
      <c r="BL191" s="14" t="s">
        <v>194</v>
      </c>
      <c r="BM191" s="236" t="s">
        <v>406</v>
      </c>
    </row>
    <row r="192" s="2" customFormat="1" ht="14.4" customHeight="1">
      <c r="A192" s="35"/>
      <c r="B192" s="36"/>
      <c r="C192" s="238" t="s">
        <v>301</v>
      </c>
      <c r="D192" s="238" t="s">
        <v>216</v>
      </c>
      <c r="E192" s="239" t="s">
        <v>1833</v>
      </c>
      <c r="F192" s="240" t="s">
        <v>1834</v>
      </c>
      <c r="G192" s="241" t="s">
        <v>1522</v>
      </c>
      <c r="H192" s="242">
        <v>1</v>
      </c>
      <c r="I192" s="243"/>
      <c r="J192" s="244">
        <f>ROUND(I192*H192,2)</f>
        <v>0</v>
      </c>
      <c r="K192" s="245"/>
      <c r="L192" s="246"/>
      <c r="M192" s="247" t="s">
        <v>1</v>
      </c>
      <c r="N192" s="248" t="s">
        <v>38</v>
      </c>
      <c r="O192" s="88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6" t="s">
        <v>203</v>
      </c>
      <c r="AT192" s="236" t="s">
        <v>216</v>
      </c>
      <c r="AU192" s="236" t="s">
        <v>83</v>
      </c>
      <c r="AY192" s="14" t="s">
        <v>188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4" t="s">
        <v>81</v>
      </c>
      <c r="BK192" s="237">
        <f>ROUND(I192*H192,2)</f>
        <v>0</v>
      </c>
      <c r="BL192" s="14" t="s">
        <v>194</v>
      </c>
      <c r="BM192" s="236" t="s">
        <v>409</v>
      </c>
    </row>
    <row r="193" s="2" customFormat="1" ht="14.4" customHeight="1">
      <c r="A193" s="35"/>
      <c r="B193" s="36"/>
      <c r="C193" s="238" t="s">
        <v>410</v>
      </c>
      <c r="D193" s="238" t="s">
        <v>216</v>
      </c>
      <c r="E193" s="239" t="s">
        <v>1835</v>
      </c>
      <c r="F193" s="240" t="s">
        <v>1836</v>
      </c>
      <c r="G193" s="241" t="s">
        <v>1522</v>
      </c>
      <c r="H193" s="242">
        <v>1</v>
      </c>
      <c r="I193" s="243"/>
      <c r="J193" s="244">
        <f>ROUND(I193*H193,2)</f>
        <v>0</v>
      </c>
      <c r="K193" s="245"/>
      <c r="L193" s="246"/>
      <c r="M193" s="247" t="s">
        <v>1</v>
      </c>
      <c r="N193" s="248" t="s">
        <v>38</v>
      </c>
      <c r="O193" s="88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6" t="s">
        <v>203</v>
      </c>
      <c r="AT193" s="236" t="s">
        <v>216</v>
      </c>
      <c r="AU193" s="236" t="s">
        <v>83</v>
      </c>
      <c r="AY193" s="14" t="s">
        <v>188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4" t="s">
        <v>81</v>
      </c>
      <c r="BK193" s="237">
        <f>ROUND(I193*H193,2)</f>
        <v>0</v>
      </c>
      <c r="BL193" s="14" t="s">
        <v>194</v>
      </c>
      <c r="BM193" s="236" t="s">
        <v>413</v>
      </c>
    </row>
    <row r="194" s="2" customFormat="1" ht="14.4" customHeight="1">
      <c r="A194" s="35"/>
      <c r="B194" s="36"/>
      <c r="C194" s="238" t="s">
        <v>305</v>
      </c>
      <c r="D194" s="238" t="s">
        <v>216</v>
      </c>
      <c r="E194" s="239" t="s">
        <v>1837</v>
      </c>
      <c r="F194" s="240" t="s">
        <v>1838</v>
      </c>
      <c r="G194" s="241" t="s">
        <v>1522</v>
      </c>
      <c r="H194" s="242">
        <v>1</v>
      </c>
      <c r="I194" s="243"/>
      <c r="J194" s="244">
        <f>ROUND(I194*H194,2)</f>
        <v>0</v>
      </c>
      <c r="K194" s="245"/>
      <c r="L194" s="246"/>
      <c r="M194" s="247" t="s">
        <v>1</v>
      </c>
      <c r="N194" s="248" t="s">
        <v>38</v>
      </c>
      <c r="O194" s="88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6" t="s">
        <v>203</v>
      </c>
      <c r="AT194" s="236" t="s">
        <v>216</v>
      </c>
      <c r="AU194" s="236" t="s">
        <v>83</v>
      </c>
      <c r="AY194" s="14" t="s">
        <v>188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4" t="s">
        <v>81</v>
      </c>
      <c r="BK194" s="237">
        <f>ROUND(I194*H194,2)</f>
        <v>0</v>
      </c>
      <c r="BL194" s="14" t="s">
        <v>194</v>
      </c>
      <c r="BM194" s="236" t="s">
        <v>416</v>
      </c>
    </row>
    <row r="195" s="2" customFormat="1" ht="14.4" customHeight="1">
      <c r="A195" s="35"/>
      <c r="B195" s="36"/>
      <c r="C195" s="238" t="s">
        <v>417</v>
      </c>
      <c r="D195" s="238" t="s">
        <v>216</v>
      </c>
      <c r="E195" s="239" t="s">
        <v>1839</v>
      </c>
      <c r="F195" s="240" t="s">
        <v>1840</v>
      </c>
      <c r="G195" s="241" t="s">
        <v>1522</v>
      </c>
      <c r="H195" s="242">
        <v>1</v>
      </c>
      <c r="I195" s="243"/>
      <c r="J195" s="244">
        <f>ROUND(I195*H195,2)</f>
        <v>0</v>
      </c>
      <c r="K195" s="245"/>
      <c r="L195" s="246"/>
      <c r="M195" s="247" t="s">
        <v>1</v>
      </c>
      <c r="N195" s="248" t="s">
        <v>38</v>
      </c>
      <c r="O195" s="88"/>
      <c r="P195" s="234">
        <f>O195*H195</f>
        <v>0</v>
      </c>
      <c r="Q195" s="234">
        <v>0</v>
      </c>
      <c r="R195" s="234">
        <f>Q195*H195</f>
        <v>0</v>
      </c>
      <c r="S195" s="234">
        <v>0</v>
      </c>
      <c r="T195" s="23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6" t="s">
        <v>203</v>
      </c>
      <c r="AT195" s="236" t="s">
        <v>216</v>
      </c>
      <c r="AU195" s="236" t="s">
        <v>83</v>
      </c>
      <c r="AY195" s="14" t="s">
        <v>188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4" t="s">
        <v>81</v>
      </c>
      <c r="BK195" s="237">
        <f>ROUND(I195*H195,2)</f>
        <v>0</v>
      </c>
      <c r="BL195" s="14" t="s">
        <v>194</v>
      </c>
      <c r="BM195" s="236" t="s">
        <v>420</v>
      </c>
    </row>
    <row r="196" s="2" customFormat="1" ht="14.4" customHeight="1">
      <c r="A196" s="35"/>
      <c r="B196" s="36"/>
      <c r="C196" s="238" t="s">
        <v>308</v>
      </c>
      <c r="D196" s="238" t="s">
        <v>216</v>
      </c>
      <c r="E196" s="239" t="s">
        <v>1841</v>
      </c>
      <c r="F196" s="240" t="s">
        <v>1842</v>
      </c>
      <c r="G196" s="241" t="s">
        <v>1522</v>
      </c>
      <c r="H196" s="242">
        <v>8</v>
      </c>
      <c r="I196" s="243"/>
      <c r="J196" s="244">
        <f>ROUND(I196*H196,2)</f>
        <v>0</v>
      </c>
      <c r="K196" s="245"/>
      <c r="L196" s="246"/>
      <c r="M196" s="247" t="s">
        <v>1</v>
      </c>
      <c r="N196" s="248" t="s">
        <v>38</v>
      </c>
      <c r="O196" s="88"/>
      <c r="P196" s="234">
        <f>O196*H196</f>
        <v>0</v>
      </c>
      <c r="Q196" s="234">
        <v>0</v>
      </c>
      <c r="R196" s="234">
        <f>Q196*H196</f>
        <v>0</v>
      </c>
      <c r="S196" s="234">
        <v>0</v>
      </c>
      <c r="T196" s="23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6" t="s">
        <v>203</v>
      </c>
      <c r="AT196" s="236" t="s">
        <v>216</v>
      </c>
      <c r="AU196" s="236" t="s">
        <v>83</v>
      </c>
      <c r="AY196" s="14" t="s">
        <v>188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4" t="s">
        <v>81</v>
      </c>
      <c r="BK196" s="237">
        <f>ROUND(I196*H196,2)</f>
        <v>0</v>
      </c>
      <c r="BL196" s="14" t="s">
        <v>194</v>
      </c>
      <c r="BM196" s="236" t="s">
        <v>423</v>
      </c>
    </row>
    <row r="197" s="2" customFormat="1" ht="14.4" customHeight="1">
      <c r="A197" s="35"/>
      <c r="B197" s="36"/>
      <c r="C197" s="238" t="s">
        <v>424</v>
      </c>
      <c r="D197" s="238" t="s">
        <v>216</v>
      </c>
      <c r="E197" s="239" t="s">
        <v>1843</v>
      </c>
      <c r="F197" s="240" t="s">
        <v>1844</v>
      </c>
      <c r="G197" s="241" t="s">
        <v>1522</v>
      </c>
      <c r="H197" s="242">
        <v>2</v>
      </c>
      <c r="I197" s="243"/>
      <c r="J197" s="244">
        <f>ROUND(I197*H197,2)</f>
        <v>0</v>
      </c>
      <c r="K197" s="245"/>
      <c r="L197" s="246"/>
      <c r="M197" s="247" t="s">
        <v>1</v>
      </c>
      <c r="N197" s="248" t="s">
        <v>38</v>
      </c>
      <c r="O197" s="88"/>
      <c r="P197" s="234">
        <f>O197*H197</f>
        <v>0</v>
      </c>
      <c r="Q197" s="234">
        <v>0</v>
      </c>
      <c r="R197" s="234">
        <f>Q197*H197</f>
        <v>0</v>
      </c>
      <c r="S197" s="234">
        <v>0</v>
      </c>
      <c r="T197" s="23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6" t="s">
        <v>203</v>
      </c>
      <c r="AT197" s="236" t="s">
        <v>216</v>
      </c>
      <c r="AU197" s="236" t="s">
        <v>83</v>
      </c>
      <c r="AY197" s="14" t="s">
        <v>188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4" t="s">
        <v>81</v>
      </c>
      <c r="BK197" s="237">
        <f>ROUND(I197*H197,2)</f>
        <v>0</v>
      </c>
      <c r="BL197" s="14" t="s">
        <v>194</v>
      </c>
      <c r="BM197" s="236" t="s">
        <v>427</v>
      </c>
    </row>
    <row r="198" s="2" customFormat="1" ht="14.4" customHeight="1">
      <c r="A198" s="35"/>
      <c r="B198" s="36"/>
      <c r="C198" s="238" t="s">
        <v>312</v>
      </c>
      <c r="D198" s="238" t="s">
        <v>216</v>
      </c>
      <c r="E198" s="239" t="s">
        <v>1845</v>
      </c>
      <c r="F198" s="240" t="s">
        <v>1846</v>
      </c>
      <c r="G198" s="241" t="s">
        <v>1522</v>
      </c>
      <c r="H198" s="242">
        <v>1</v>
      </c>
      <c r="I198" s="243"/>
      <c r="J198" s="244">
        <f>ROUND(I198*H198,2)</f>
        <v>0</v>
      </c>
      <c r="K198" s="245"/>
      <c r="L198" s="246"/>
      <c r="M198" s="247" t="s">
        <v>1</v>
      </c>
      <c r="N198" s="248" t="s">
        <v>38</v>
      </c>
      <c r="O198" s="88"/>
      <c r="P198" s="234">
        <f>O198*H198</f>
        <v>0</v>
      </c>
      <c r="Q198" s="234">
        <v>0</v>
      </c>
      <c r="R198" s="234">
        <f>Q198*H198</f>
        <v>0</v>
      </c>
      <c r="S198" s="234">
        <v>0</v>
      </c>
      <c r="T198" s="23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6" t="s">
        <v>203</v>
      </c>
      <c r="AT198" s="236" t="s">
        <v>216</v>
      </c>
      <c r="AU198" s="236" t="s">
        <v>83</v>
      </c>
      <c r="AY198" s="14" t="s">
        <v>188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4" t="s">
        <v>81</v>
      </c>
      <c r="BK198" s="237">
        <f>ROUND(I198*H198,2)</f>
        <v>0</v>
      </c>
      <c r="BL198" s="14" t="s">
        <v>194</v>
      </c>
      <c r="BM198" s="236" t="s">
        <v>430</v>
      </c>
    </row>
    <row r="199" s="2" customFormat="1" ht="14.4" customHeight="1">
      <c r="A199" s="35"/>
      <c r="B199" s="36"/>
      <c r="C199" s="238" t="s">
        <v>431</v>
      </c>
      <c r="D199" s="238" t="s">
        <v>216</v>
      </c>
      <c r="E199" s="239" t="s">
        <v>1847</v>
      </c>
      <c r="F199" s="240" t="s">
        <v>1848</v>
      </c>
      <c r="G199" s="241" t="s">
        <v>1522</v>
      </c>
      <c r="H199" s="242">
        <v>1</v>
      </c>
      <c r="I199" s="243"/>
      <c r="J199" s="244">
        <f>ROUND(I199*H199,2)</f>
        <v>0</v>
      </c>
      <c r="K199" s="245"/>
      <c r="L199" s="246"/>
      <c r="M199" s="247" t="s">
        <v>1</v>
      </c>
      <c r="N199" s="248" t="s">
        <v>38</v>
      </c>
      <c r="O199" s="88"/>
      <c r="P199" s="234">
        <f>O199*H199</f>
        <v>0</v>
      </c>
      <c r="Q199" s="234">
        <v>0</v>
      </c>
      <c r="R199" s="234">
        <f>Q199*H199</f>
        <v>0</v>
      </c>
      <c r="S199" s="234">
        <v>0</v>
      </c>
      <c r="T199" s="23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6" t="s">
        <v>203</v>
      </c>
      <c r="AT199" s="236" t="s">
        <v>216</v>
      </c>
      <c r="AU199" s="236" t="s">
        <v>83</v>
      </c>
      <c r="AY199" s="14" t="s">
        <v>188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4" t="s">
        <v>81</v>
      </c>
      <c r="BK199" s="237">
        <f>ROUND(I199*H199,2)</f>
        <v>0</v>
      </c>
      <c r="BL199" s="14" t="s">
        <v>194</v>
      </c>
      <c r="BM199" s="236" t="s">
        <v>434</v>
      </c>
    </row>
    <row r="200" s="2" customFormat="1" ht="14.4" customHeight="1">
      <c r="A200" s="35"/>
      <c r="B200" s="36"/>
      <c r="C200" s="238" t="s">
        <v>315</v>
      </c>
      <c r="D200" s="238" t="s">
        <v>216</v>
      </c>
      <c r="E200" s="239" t="s">
        <v>1849</v>
      </c>
      <c r="F200" s="240" t="s">
        <v>1850</v>
      </c>
      <c r="G200" s="241" t="s">
        <v>1522</v>
      </c>
      <c r="H200" s="242">
        <v>1</v>
      </c>
      <c r="I200" s="243"/>
      <c r="J200" s="244">
        <f>ROUND(I200*H200,2)</f>
        <v>0</v>
      </c>
      <c r="K200" s="245"/>
      <c r="L200" s="246"/>
      <c r="M200" s="247" t="s">
        <v>1</v>
      </c>
      <c r="N200" s="248" t="s">
        <v>38</v>
      </c>
      <c r="O200" s="88"/>
      <c r="P200" s="234">
        <f>O200*H200</f>
        <v>0</v>
      </c>
      <c r="Q200" s="234">
        <v>0</v>
      </c>
      <c r="R200" s="234">
        <f>Q200*H200</f>
        <v>0</v>
      </c>
      <c r="S200" s="234">
        <v>0</v>
      </c>
      <c r="T200" s="23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6" t="s">
        <v>203</v>
      </c>
      <c r="AT200" s="236" t="s">
        <v>216</v>
      </c>
      <c r="AU200" s="236" t="s">
        <v>83</v>
      </c>
      <c r="AY200" s="14" t="s">
        <v>188</v>
      </c>
      <c r="BE200" s="237">
        <f>IF(N200="základní",J200,0)</f>
        <v>0</v>
      </c>
      <c r="BF200" s="237">
        <f>IF(N200="snížená",J200,0)</f>
        <v>0</v>
      </c>
      <c r="BG200" s="237">
        <f>IF(N200="zákl. přenesená",J200,0)</f>
        <v>0</v>
      </c>
      <c r="BH200" s="237">
        <f>IF(N200="sníž. přenesená",J200,0)</f>
        <v>0</v>
      </c>
      <c r="BI200" s="237">
        <f>IF(N200="nulová",J200,0)</f>
        <v>0</v>
      </c>
      <c r="BJ200" s="14" t="s">
        <v>81</v>
      </c>
      <c r="BK200" s="237">
        <f>ROUND(I200*H200,2)</f>
        <v>0</v>
      </c>
      <c r="BL200" s="14" t="s">
        <v>194</v>
      </c>
      <c r="BM200" s="236" t="s">
        <v>437</v>
      </c>
    </row>
    <row r="201" s="2" customFormat="1" ht="14.4" customHeight="1">
      <c r="A201" s="35"/>
      <c r="B201" s="36"/>
      <c r="C201" s="224" t="s">
        <v>438</v>
      </c>
      <c r="D201" s="224" t="s">
        <v>190</v>
      </c>
      <c r="E201" s="225" t="s">
        <v>1851</v>
      </c>
      <c r="F201" s="226" t="s">
        <v>1852</v>
      </c>
      <c r="G201" s="227" t="s">
        <v>1522</v>
      </c>
      <c r="H201" s="228">
        <v>4.29</v>
      </c>
      <c r="I201" s="229"/>
      <c r="J201" s="230">
        <f>ROUND(I201*H201,2)</f>
        <v>0</v>
      </c>
      <c r="K201" s="231"/>
      <c r="L201" s="41"/>
      <c r="M201" s="232" t="s">
        <v>1</v>
      </c>
      <c r="N201" s="233" t="s">
        <v>38</v>
      </c>
      <c r="O201" s="88"/>
      <c r="P201" s="234">
        <f>O201*H201</f>
        <v>0</v>
      </c>
      <c r="Q201" s="234">
        <v>0</v>
      </c>
      <c r="R201" s="234">
        <f>Q201*H201</f>
        <v>0</v>
      </c>
      <c r="S201" s="234">
        <v>0</v>
      </c>
      <c r="T201" s="23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6" t="s">
        <v>194</v>
      </c>
      <c r="AT201" s="236" t="s">
        <v>190</v>
      </c>
      <c r="AU201" s="236" t="s">
        <v>83</v>
      </c>
      <c r="AY201" s="14" t="s">
        <v>188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4" t="s">
        <v>81</v>
      </c>
      <c r="BK201" s="237">
        <f>ROUND(I201*H201,2)</f>
        <v>0</v>
      </c>
      <c r="BL201" s="14" t="s">
        <v>194</v>
      </c>
      <c r="BM201" s="236" t="s">
        <v>441</v>
      </c>
    </row>
    <row r="202" s="2" customFormat="1" ht="14.4" customHeight="1">
      <c r="A202" s="35"/>
      <c r="B202" s="36"/>
      <c r="C202" s="224" t="s">
        <v>319</v>
      </c>
      <c r="D202" s="224" t="s">
        <v>190</v>
      </c>
      <c r="E202" s="225" t="s">
        <v>1853</v>
      </c>
      <c r="F202" s="226" t="s">
        <v>1854</v>
      </c>
      <c r="G202" s="227" t="s">
        <v>1522</v>
      </c>
      <c r="H202" s="228">
        <v>1</v>
      </c>
      <c r="I202" s="229"/>
      <c r="J202" s="230">
        <f>ROUND(I202*H202,2)</f>
        <v>0</v>
      </c>
      <c r="K202" s="231"/>
      <c r="L202" s="41"/>
      <c r="M202" s="232" t="s">
        <v>1</v>
      </c>
      <c r="N202" s="233" t="s">
        <v>38</v>
      </c>
      <c r="O202" s="88"/>
      <c r="P202" s="234">
        <f>O202*H202</f>
        <v>0</v>
      </c>
      <c r="Q202" s="234">
        <v>0</v>
      </c>
      <c r="R202" s="234">
        <f>Q202*H202</f>
        <v>0</v>
      </c>
      <c r="S202" s="234">
        <v>0</v>
      </c>
      <c r="T202" s="23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6" t="s">
        <v>194</v>
      </c>
      <c r="AT202" s="236" t="s">
        <v>190</v>
      </c>
      <c r="AU202" s="236" t="s">
        <v>83</v>
      </c>
      <c r="AY202" s="14" t="s">
        <v>188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4" t="s">
        <v>81</v>
      </c>
      <c r="BK202" s="237">
        <f>ROUND(I202*H202,2)</f>
        <v>0</v>
      </c>
      <c r="BL202" s="14" t="s">
        <v>194</v>
      </c>
      <c r="BM202" s="236" t="s">
        <v>444</v>
      </c>
    </row>
    <row r="203" s="2" customFormat="1" ht="14.4" customHeight="1">
      <c r="A203" s="35"/>
      <c r="B203" s="36"/>
      <c r="C203" s="238" t="s">
        <v>445</v>
      </c>
      <c r="D203" s="238" t="s">
        <v>216</v>
      </c>
      <c r="E203" s="239" t="s">
        <v>1855</v>
      </c>
      <c r="F203" s="240" t="s">
        <v>1856</v>
      </c>
      <c r="G203" s="241" t="s">
        <v>1522</v>
      </c>
      <c r="H203" s="242">
        <v>1</v>
      </c>
      <c r="I203" s="243"/>
      <c r="J203" s="244">
        <f>ROUND(I203*H203,2)</f>
        <v>0</v>
      </c>
      <c r="K203" s="245"/>
      <c r="L203" s="246"/>
      <c r="M203" s="247" t="s">
        <v>1</v>
      </c>
      <c r="N203" s="248" t="s">
        <v>38</v>
      </c>
      <c r="O203" s="88"/>
      <c r="P203" s="234">
        <f>O203*H203</f>
        <v>0</v>
      </c>
      <c r="Q203" s="234">
        <v>0</v>
      </c>
      <c r="R203" s="234">
        <f>Q203*H203</f>
        <v>0</v>
      </c>
      <c r="S203" s="234">
        <v>0</v>
      </c>
      <c r="T203" s="23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6" t="s">
        <v>203</v>
      </c>
      <c r="AT203" s="236" t="s">
        <v>216</v>
      </c>
      <c r="AU203" s="236" t="s">
        <v>83</v>
      </c>
      <c r="AY203" s="14" t="s">
        <v>188</v>
      </c>
      <c r="BE203" s="237">
        <f>IF(N203="základní",J203,0)</f>
        <v>0</v>
      </c>
      <c r="BF203" s="237">
        <f>IF(N203="snížená",J203,0)</f>
        <v>0</v>
      </c>
      <c r="BG203" s="237">
        <f>IF(N203="zákl. přenesená",J203,0)</f>
        <v>0</v>
      </c>
      <c r="BH203" s="237">
        <f>IF(N203="sníž. přenesená",J203,0)</f>
        <v>0</v>
      </c>
      <c r="BI203" s="237">
        <f>IF(N203="nulová",J203,0)</f>
        <v>0</v>
      </c>
      <c r="BJ203" s="14" t="s">
        <v>81</v>
      </c>
      <c r="BK203" s="237">
        <f>ROUND(I203*H203,2)</f>
        <v>0</v>
      </c>
      <c r="BL203" s="14" t="s">
        <v>194</v>
      </c>
      <c r="BM203" s="236" t="s">
        <v>448</v>
      </c>
    </row>
    <row r="204" s="2" customFormat="1" ht="14.4" customHeight="1">
      <c r="A204" s="35"/>
      <c r="B204" s="36"/>
      <c r="C204" s="238" t="s">
        <v>322</v>
      </c>
      <c r="D204" s="238" t="s">
        <v>216</v>
      </c>
      <c r="E204" s="239" t="s">
        <v>1749</v>
      </c>
      <c r="F204" s="240" t="s">
        <v>1750</v>
      </c>
      <c r="G204" s="241" t="s">
        <v>1751</v>
      </c>
      <c r="H204" s="256"/>
      <c r="I204" s="243"/>
      <c r="J204" s="244">
        <f>ROUND(I204*H204,2)</f>
        <v>0</v>
      </c>
      <c r="K204" s="245"/>
      <c r="L204" s="246"/>
      <c r="M204" s="247" t="s">
        <v>1</v>
      </c>
      <c r="N204" s="248" t="s">
        <v>38</v>
      </c>
      <c r="O204" s="88"/>
      <c r="P204" s="234">
        <f>O204*H204</f>
        <v>0</v>
      </c>
      <c r="Q204" s="234">
        <v>0</v>
      </c>
      <c r="R204" s="234">
        <f>Q204*H204</f>
        <v>0</v>
      </c>
      <c r="S204" s="234">
        <v>0</v>
      </c>
      <c r="T204" s="23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6" t="s">
        <v>203</v>
      </c>
      <c r="AT204" s="236" t="s">
        <v>216</v>
      </c>
      <c r="AU204" s="236" t="s">
        <v>83</v>
      </c>
      <c r="AY204" s="14" t="s">
        <v>188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4" t="s">
        <v>81</v>
      </c>
      <c r="BK204" s="237">
        <f>ROUND(I204*H204,2)</f>
        <v>0</v>
      </c>
      <c r="BL204" s="14" t="s">
        <v>194</v>
      </c>
      <c r="BM204" s="236" t="s">
        <v>451</v>
      </c>
    </row>
    <row r="205" s="2" customFormat="1" ht="14.4" customHeight="1">
      <c r="A205" s="35"/>
      <c r="B205" s="36"/>
      <c r="C205" s="224" t="s">
        <v>452</v>
      </c>
      <c r="D205" s="224" t="s">
        <v>190</v>
      </c>
      <c r="E205" s="225" t="s">
        <v>1752</v>
      </c>
      <c r="F205" s="226" t="s">
        <v>1753</v>
      </c>
      <c r="G205" s="227" t="s">
        <v>1751</v>
      </c>
      <c r="H205" s="257"/>
      <c r="I205" s="229"/>
      <c r="J205" s="230">
        <f>ROUND(I205*H205,2)</f>
        <v>0</v>
      </c>
      <c r="K205" s="231"/>
      <c r="L205" s="41"/>
      <c r="M205" s="232" t="s">
        <v>1</v>
      </c>
      <c r="N205" s="233" t="s">
        <v>38</v>
      </c>
      <c r="O205" s="88"/>
      <c r="P205" s="234">
        <f>O205*H205</f>
        <v>0</v>
      </c>
      <c r="Q205" s="234">
        <v>0</v>
      </c>
      <c r="R205" s="234">
        <f>Q205*H205</f>
        <v>0</v>
      </c>
      <c r="S205" s="234">
        <v>0</v>
      </c>
      <c r="T205" s="23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6" t="s">
        <v>194</v>
      </c>
      <c r="AT205" s="236" t="s">
        <v>190</v>
      </c>
      <c r="AU205" s="236" t="s">
        <v>83</v>
      </c>
      <c r="AY205" s="14" t="s">
        <v>188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4" t="s">
        <v>81</v>
      </c>
      <c r="BK205" s="237">
        <f>ROUND(I205*H205,2)</f>
        <v>0</v>
      </c>
      <c r="BL205" s="14" t="s">
        <v>194</v>
      </c>
      <c r="BM205" s="236" t="s">
        <v>455</v>
      </c>
    </row>
    <row r="206" s="2" customFormat="1" ht="14.4" customHeight="1">
      <c r="A206" s="35"/>
      <c r="B206" s="36"/>
      <c r="C206" s="224" t="s">
        <v>326</v>
      </c>
      <c r="D206" s="224" t="s">
        <v>190</v>
      </c>
      <c r="E206" s="225" t="s">
        <v>1754</v>
      </c>
      <c r="F206" s="226" t="s">
        <v>1755</v>
      </c>
      <c r="G206" s="227" t="s">
        <v>1751</v>
      </c>
      <c r="H206" s="257"/>
      <c r="I206" s="229"/>
      <c r="J206" s="230">
        <f>ROUND(I206*H206,2)</f>
        <v>0</v>
      </c>
      <c r="K206" s="231"/>
      <c r="L206" s="41"/>
      <c r="M206" s="254" t="s">
        <v>1</v>
      </c>
      <c r="N206" s="255" t="s">
        <v>38</v>
      </c>
      <c r="O206" s="251"/>
      <c r="P206" s="252">
        <f>O206*H206</f>
        <v>0</v>
      </c>
      <c r="Q206" s="252">
        <v>0</v>
      </c>
      <c r="R206" s="252">
        <f>Q206*H206</f>
        <v>0</v>
      </c>
      <c r="S206" s="252">
        <v>0</v>
      </c>
      <c r="T206" s="25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6" t="s">
        <v>194</v>
      </c>
      <c r="AT206" s="236" t="s">
        <v>190</v>
      </c>
      <c r="AU206" s="236" t="s">
        <v>83</v>
      </c>
      <c r="AY206" s="14" t="s">
        <v>188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4" t="s">
        <v>81</v>
      </c>
      <c r="BK206" s="237">
        <f>ROUND(I206*H206,2)</f>
        <v>0</v>
      </c>
      <c r="BL206" s="14" t="s">
        <v>194</v>
      </c>
      <c r="BM206" s="236" t="s">
        <v>458</v>
      </c>
    </row>
    <row r="207" s="2" customFormat="1" ht="6.96" customHeight="1">
      <c r="A207" s="35"/>
      <c r="B207" s="63"/>
      <c r="C207" s="64"/>
      <c r="D207" s="64"/>
      <c r="E207" s="64"/>
      <c r="F207" s="64"/>
      <c r="G207" s="64"/>
      <c r="H207" s="64"/>
      <c r="I207" s="64"/>
      <c r="J207" s="64"/>
      <c r="K207" s="64"/>
      <c r="L207" s="41"/>
      <c r="M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</row>
  </sheetData>
  <sheetProtection sheet="1" autoFilter="0" formatColumns="0" formatRows="0" objects="1" scenarios="1" spinCount="100000" saltValue="OKAFVXSQkp8J7UaDIVCEVYxF8iWHzUT4qGCC9q0uohIbWbN5K7CSqR1lZfRXAV4/fAxwFqln2SNRU4I30hAT5w==" hashValue="gGQeEMd+He2z1hdH8uenWX3+dCULuVloeopI7oqzj548huJ1DcUB5rybc74udzNARy2ztgvkiUFJBf2p1fUHbw==" algorithmName="SHA-512" password="CC35"/>
  <autoFilter ref="C123:K20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Vyšín Radim</dc:creator>
  <cp:lastModifiedBy>Vyšín Radim</cp:lastModifiedBy>
  <dcterms:created xsi:type="dcterms:W3CDTF">2020-11-16T12:40:19Z</dcterms:created>
  <dcterms:modified xsi:type="dcterms:W3CDTF">2020-11-16T12:40:46Z</dcterms:modified>
</cp:coreProperties>
</file>